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1120" windowHeight="21400"/>
  </bookViews>
  <sheets>
    <sheet name="Problem" sheetId="19" r:id="rId1"/>
  </sheets>
  <definedNames>
    <definedName name="conversion">Problem!#REF!</definedName>
    <definedName name="list">Problem!#REF!</definedName>
    <definedName name="material">Problem!$A$11:$A$15</definedName>
    <definedName name="wip">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D20" i="19"/>
  <c r="D27"/>
  <c r="D18"/>
  <c r="B27"/>
  <c r="B22"/>
  <c r="G5"/>
  <c r="I5"/>
  <c r="D5"/>
  <c r="G6"/>
  <c r="I6"/>
  <c r="D6"/>
  <c r="G7"/>
  <c r="I7"/>
  <c r="D7"/>
  <c r="G8"/>
  <c r="I8"/>
  <c r="D8"/>
  <c r="G9"/>
  <c r="I9"/>
  <c r="D9"/>
  <c r="G10"/>
  <c r="I10"/>
  <c r="D10"/>
  <c r="G11"/>
  <c r="I11"/>
  <c r="D11"/>
  <c r="G12"/>
  <c r="I12"/>
  <c r="D12"/>
  <c r="G13"/>
  <c r="I13"/>
  <c r="D13"/>
  <c r="G14"/>
  <c r="I14"/>
  <c r="D14"/>
  <c r="G15"/>
  <c r="I15"/>
  <c r="D15"/>
  <c r="G4"/>
  <c r="I4"/>
  <c r="D4"/>
  <c r="D22"/>
  <c r="D24"/>
  <c r="D28"/>
  <c r="D29"/>
  <c r="B28"/>
  <c r="B29"/>
</calcChain>
</file>

<file path=xl/sharedStrings.xml><?xml version="1.0" encoding="utf-8"?>
<sst xmlns="http://schemas.openxmlformats.org/spreadsheetml/2006/main" count="26" uniqueCount="24">
  <si>
    <t>January</t>
  </si>
  <si>
    <t>February</t>
  </si>
  <si>
    <t>March</t>
  </si>
  <si>
    <t>April</t>
  </si>
  <si>
    <t>May</t>
  </si>
  <si>
    <t>June</t>
  </si>
  <si>
    <t>July</t>
  </si>
  <si>
    <t>August</t>
  </si>
  <si>
    <t>September</t>
  </si>
  <si>
    <t>October</t>
  </si>
  <si>
    <t>November</t>
  </si>
  <si>
    <t>December</t>
  </si>
  <si>
    <t>Flights</t>
  </si>
  <si>
    <t>Cost</t>
  </si>
  <si>
    <t>Highest level</t>
  </si>
  <si>
    <t>Lowest level</t>
  </si>
  <si>
    <t>Difference</t>
  </si>
  <si>
    <t>Variable cost per flight (cost difference divided by flight difference)  &gt;&gt;&gt;&gt;</t>
  </si>
  <si>
    <t>Total cost</t>
  </si>
  <si>
    <t>Less: Variable cost (variable cost per flight X flights)</t>
  </si>
  <si>
    <t>HIGH</t>
  </si>
  <si>
    <t>LOW</t>
  </si>
  <si>
    <t>Fixed cost</t>
  </si>
  <si>
    <t>Health Source Hospital (HSH) has a standing contract with an air charter service to deliver critical medications throughout its service network.  The contract calls for a fixed monthly payment plus a set of variable charges based on each flight's specific characteristics.  The first table below includes information about total monthly cost and the number of flights.
Below the table is a computational aid for estimating the fixed and variable cost components via the high-low method.  Use the pick lists associated with each boxed area to select the high and low volumes.  The remainder of the tables will automatically complete based on your selections.  After correctly making each selection, the variable and fixed cost amounts will turn green.  Carefully review the underlying logic of the calculations.</t>
  </si>
</sst>
</file>

<file path=xl/styles.xml><?xml version="1.0" encoding="utf-8"?>
<styleSheet xmlns="http://schemas.openxmlformats.org/spreadsheetml/2006/main">
  <numFmts count="7">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 numFmtId="165" formatCode="_(&quot;$&quot;* #,##0_);_(&quot;$&quot;* \(#,##0\);_(&quot;$&quot;* &quot;-&quot;??_);_(@_)"/>
  </numFmts>
  <fonts count="18">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sz val="12"/>
      <name val="Myriad Web Pro"/>
    </font>
    <font>
      <b/>
      <u val="doubleAccounting"/>
      <sz val="10"/>
      <name val="Myriad Web Pro"/>
    </font>
    <font>
      <b/>
      <u val="singleAccounting"/>
      <sz val="10"/>
      <name val="Myriad Web Pro"/>
    </font>
    <font>
      <b/>
      <sz val="10"/>
      <color indexed="10"/>
      <name val="Myriad Web Pro"/>
    </font>
    <font>
      <sz val="10"/>
      <name val="Arial"/>
    </font>
    <font>
      <b/>
      <u val="double"/>
      <sz val="10"/>
      <name val="Myriad Web Pro"/>
    </font>
  </fonts>
  <fills count="16">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indexed="31"/>
        <bgColor indexed="64"/>
      </patternFill>
    </fill>
  </fills>
  <borders count="11">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44" fontId="16" fillId="0" borderId="0" applyFont="0" applyFill="0" applyBorder="0" applyAlignment="0" applyProtection="0"/>
  </cellStyleXfs>
  <cellXfs count="46">
    <xf numFmtId="0" fontId="0" fillId="0" borderId="0" xfId="0"/>
    <xf numFmtId="0" fontId="4" fillId="0" borderId="0" xfId="0" applyFont="1"/>
    <xf numFmtId="0" fontId="4" fillId="0" borderId="0" xfId="0" applyFont="1" applyFill="1"/>
    <xf numFmtId="0" fontId="4" fillId="0" borderId="0" xfId="0" applyFont="1" applyFill="1" applyAlignment="1">
      <alignment vertical="top"/>
    </xf>
    <xf numFmtId="0" fontId="4" fillId="0" borderId="0" xfId="0" applyFont="1" applyFill="1" applyAlignment="1">
      <alignment vertical="center"/>
    </xf>
    <xf numFmtId="0" fontId="12" fillId="0" borderId="0" xfId="0" applyFont="1" applyAlignment="1" applyProtection="1">
      <alignment vertical="center"/>
      <protection hidden="1"/>
    </xf>
    <xf numFmtId="41" fontId="11" fillId="11" borderId="0" xfId="18" applyNumberFormat="1" applyFont="1" applyFill="1" applyBorder="1" applyAlignment="1" applyProtection="1">
      <alignment horizontal="center" vertical="center"/>
      <protection hidden="1"/>
    </xf>
    <xf numFmtId="41" fontId="11" fillId="11" borderId="0" xfId="18" applyNumberFormat="1" applyFont="1" applyFill="1" applyBorder="1" applyAlignment="1" applyProtection="1">
      <alignment horizontal="left" vertical="center"/>
      <protection hidden="1"/>
    </xf>
    <xf numFmtId="41" fontId="11" fillId="0" borderId="0" xfId="0" applyNumberFormat="1" applyFont="1" applyAlignment="1" applyProtection="1">
      <alignment horizontal="center" vertical="center"/>
      <protection hidden="1"/>
    </xf>
    <xf numFmtId="0" fontId="4" fillId="0" borderId="0" xfId="0" applyFont="1" applyFill="1" applyProtection="1"/>
    <xf numFmtId="0" fontId="4" fillId="0" borderId="0" xfId="0" applyFont="1" applyFill="1" applyAlignment="1" applyProtection="1">
      <alignment vertical="top"/>
    </xf>
    <xf numFmtId="0" fontId="4" fillId="0" borderId="0" xfId="0" applyFont="1" applyFill="1" applyAlignment="1" applyProtection="1">
      <alignment vertical="center"/>
    </xf>
    <xf numFmtId="0" fontId="4" fillId="0" borderId="0" xfId="0" applyFont="1" applyProtection="1"/>
    <xf numFmtId="0" fontId="11" fillId="11" borderId="0" xfId="18" applyNumberFormat="1" applyFont="1" applyFill="1" applyBorder="1" applyAlignment="1" applyProtection="1">
      <alignment horizontal="center" vertical="center"/>
      <protection hidden="1"/>
    </xf>
    <xf numFmtId="0" fontId="11" fillId="0" borderId="0" xfId="18" applyNumberFormat="1" applyFont="1" applyFill="1" applyBorder="1" applyAlignment="1" applyProtection="1">
      <alignment horizontal="center" vertical="center"/>
      <protection hidden="1"/>
    </xf>
    <xf numFmtId="0" fontId="4" fillId="0" borderId="0" xfId="0" applyNumberFormat="1" applyFont="1" applyAlignment="1" applyProtection="1">
      <alignment horizontal="center" vertical="center"/>
      <protection hidden="1"/>
    </xf>
    <xf numFmtId="0" fontId="15" fillId="0" borderId="0" xfId="18" applyNumberFormat="1" applyFont="1" applyFill="1" applyBorder="1" applyAlignment="1" applyProtection="1">
      <alignment horizontal="center" vertical="center"/>
      <protection hidden="1"/>
    </xf>
    <xf numFmtId="0" fontId="4" fillId="11" borderId="0" xfId="0" applyNumberFormat="1" applyFont="1" applyFill="1" applyAlignment="1" applyProtection="1">
      <alignment horizontal="center" vertical="center"/>
      <protection hidden="1"/>
    </xf>
    <xf numFmtId="165" fontId="11" fillId="11" borderId="0" xfId="18" applyNumberFormat="1" applyFont="1" applyFill="1" applyBorder="1" applyAlignment="1" applyProtection="1">
      <alignment horizontal="center" vertical="center"/>
      <protection hidden="1"/>
    </xf>
    <xf numFmtId="0" fontId="4" fillId="0" borderId="0" xfId="0" applyFont="1" applyBorder="1" applyAlignment="1" applyProtection="1">
      <alignment horizontal="center"/>
      <protection hidden="1"/>
    </xf>
    <xf numFmtId="0" fontId="11" fillId="0" borderId="10" xfId="0" applyFont="1" applyBorder="1" applyAlignment="1" applyProtection="1">
      <alignment horizontal="center"/>
      <protection hidden="1"/>
    </xf>
    <xf numFmtId="42" fontId="11" fillId="0" borderId="0" xfId="23" applyNumberFormat="1" applyFont="1" applyAlignment="1" applyProtection="1">
      <alignment horizontal="center" vertical="center"/>
      <protection hidden="1"/>
    </xf>
    <xf numFmtId="42" fontId="13" fillId="0" borderId="0" xfId="23" applyNumberFormat="1" applyFont="1" applyAlignment="1" applyProtection="1">
      <alignment horizontal="center" vertical="center"/>
      <protection hidden="1"/>
    </xf>
    <xf numFmtId="0" fontId="4" fillId="0" borderId="0" xfId="0" applyFont="1" applyFill="1" applyAlignment="1">
      <alignment horizontal="center" vertical="center"/>
    </xf>
    <xf numFmtId="0" fontId="11" fillId="0" borderId="0" xfId="0" applyFont="1" applyBorder="1" applyAlignment="1" applyProtection="1">
      <alignment horizontal="center"/>
      <protection hidden="1"/>
    </xf>
    <xf numFmtId="42" fontId="13" fillId="12" borderId="0" xfId="23" applyNumberFormat="1" applyFont="1" applyFill="1" applyAlignment="1" applyProtection="1">
      <alignment horizontal="center" vertical="center"/>
      <protection hidden="1"/>
    </xf>
    <xf numFmtId="42" fontId="13" fillId="14" borderId="0" xfId="23" applyNumberFormat="1" applyFont="1" applyFill="1" applyAlignment="1" applyProtection="1">
      <alignment horizontal="center" vertical="center"/>
      <protection hidden="1"/>
    </xf>
    <xf numFmtId="0" fontId="4" fillId="12" borderId="0" xfId="0" applyFont="1" applyFill="1" applyProtection="1"/>
    <xf numFmtId="0" fontId="11" fillId="12" borderId="10" xfId="0" applyFont="1" applyFill="1" applyBorder="1" applyAlignment="1" applyProtection="1">
      <alignment horizontal="center" wrapText="1"/>
      <protection hidden="1"/>
    </xf>
    <xf numFmtId="0" fontId="11" fillId="12" borderId="0" xfId="0" applyFont="1" applyFill="1" applyBorder="1" applyAlignment="1" applyProtection="1">
      <alignment horizontal="center" wrapText="1"/>
      <protection hidden="1"/>
    </xf>
    <xf numFmtId="0" fontId="4" fillId="12" borderId="0" xfId="0" applyFont="1" applyFill="1" applyBorder="1" applyProtection="1"/>
    <xf numFmtId="0" fontId="17" fillId="12" borderId="0" xfId="0" applyFont="1" applyFill="1" applyAlignment="1" applyProtection="1">
      <alignment horizontal="center" vertical="center"/>
    </xf>
    <xf numFmtId="0" fontId="4" fillId="13" borderId="0" xfId="0" applyFont="1" applyFill="1" applyProtection="1"/>
    <xf numFmtId="41" fontId="14" fillId="13" borderId="0" xfId="23" applyNumberFormat="1" applyFont="1" applyFill="1" applyAlignment="1" applyProtection="1">
      <alignment horizontal="center" vertical="center"/>
      <protection hidden="1"/>
    </xf>
    <xf numFmtId="41" fontId="11" fillId="13" borderId="0" xfId="23" applyNumberFormat="1" applyFont="1" applyFill="1" applyAlignment="1" applyProtection="1">
      <alignment horizontal="center" vertical="center"/>
      <protection hidden="1"/>
    </xf>
    <xf numFmtId="165" fontId="11" fillId="0" borderId="0" xfId="23" applyNumberFormat="1" applyFont="1" applyBorder="1" applyAlignment="1" applyProtection="1">
      <alignment horizontal="center" vertical="center"/>
      <protection hidden="1"/>
    </xf>
    <xf numFmtId="41" fontId="14" fillId="0" borderId="0" xfId="23" applyNumberFormat="1" applyFont="1" applyBorder="1" applyAlignment="1" applyProtection="1">
      <alignment horizontal="center" vertical="center"/>
      <protection hidden="1"/>
    </xf>
    <xf numFmtId="41" fontId="11" fillId="0" borderId="0" xfId="0" applyNumberFormat="1" applyFont="1" applyBorder="1" applyAlignment="1" applyProtection="1">
      <alignment horizontal="left" vertical="center"/>
      <protection hidden="1"/>
    </xf>
    <xf numFmtId="41" fontId="11" fillId="12" borderId="0" xfId="0" applyNumberFormat="1" applyFont="1" applyFill="1" applyBorder="1" applyAlignment="1" applyProtection="1">
      <alignment horizontal="left" vertical="center"/>
      <protection hidden="1"/>
    </xf>
    <xf numFmtId="41" fontId="11" fillId="0" borderId="0" xfId="0" applyNumberFormat="1" applyFont="1" applyFill="1" applyBorder="1" applyAlignment="1" applyProtection="1">
      <alignment horizontal="left" vertical="center"/>
      <protection hidden="1"/>
    </xf>
    <xf numFmtId="41" fontId="11" fillId="0" borderId="0" xfId="0" applyNumberFormat="1" applyFont="1" applyBorder="1" applyAlignment="1" applyProtection="1">
      <alignment horizontal="left" vertical="center" wrapText="1"/>
      <protection hidden="1"/>
    </xf>
    <xf numFmtId="41" fontId="11" fillId="13" borderId="0" xfId="0" applyNumberFormat="1" applyFont="1" applyFill="1" applyBorder="1" applyAlignment="1" applyProtection="1">
      <alignment horizontal="center" vertical="center" wrapText="1"/>
      <protection hidden="1"/>
    </xf>
    <xf numFmtId="41" fontId="11" fillId="13" borderId="0" xfId="0" applyNumberFormat="1" applyFont="1" applyFill="1" applyBorder="1" applyAlignment="1" applyProtection="1">
      <alignment horizontal="left" vertical="center" wrapText="1"/>
      <protection hidden="1"/>
    </xf>
    <xf numFmtId="0" fontId="11" fillId="0" borderId="9" xfId="0" applyFont="1" applyBorder="1" applyAlignment="1" applyProtection="1">
      <alignment horizontal="center" vertical="center"/>
      <protection locked="0"/>
    </xf>
    <xf numFmtId="0" fontId="12" fillId="15" borderId="0" xfId="18" applyFont="1" applyFill="1" applyAlignment="1" applyProtection="1">
      <alignment horizontal="center" vertical="center" wrapText="1"/>
      <protection hidden="1"/>
    </xf>
    <xf numFmtId="41" fontId="11" fillId="6" borderId="0" xfId="0" applyNumberFormat="1" applyFont="1" applyFill="1" applyBorder="1" applyAlignment="1" applyProtection="1">
      <alignment horizontal="left" vertical="center" wrapText="1"/>
      <protection hidden="1"/>
    </xf>
  </cellXfs>
  <cellStyles count="24">
    <cellStyle name="bsbody" xfId="1"/>
    <cellStyle name="bsfoot" xfId="2"/>
    <cellStyle name="bshead" xf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4">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XFC43"/>
  <sheetViews>
    <sheetView tabSelected="1" workbookViewId="0">
      <selection activeCell="B4" sqref="B4"/>
    </sheetView>
  </sheetViews>
  <sheetFormatPr baseColWidth="10" defaultColWidth="0" defaultRowHeight="409.6" zeroHeight="1"/>
  <cols>
    <col min="1" max="1" width="35.5" style="1" customWidth="1"/>
    <col min="2" max="2" width="15.5" style="1" customWidth="1"/>
    <col min="3" max="3" width="2.33203125" style="1" customWidth="1"/>
    <col min="4" max="4" width="15.5" style="1" customWidth="1"/>
    <col min="5" max="5" width="3.83203125" style="2" customWidth="1"/>
    <col min="6" max="7" width="8.83203125" style="2" hidden="1"/>
    <col min="8" max="8" width="10" style="2" hidden="1"/>
    <col min="9" max="9" width="12.33203125" style="2" hidden="1"/>
    <col min="10" max="16382" width="4.6640625" style="2" hidden="1"/>
    <col min="16383" max="16383" width="1.83203125" style="2" hidden="1" customWidth="1"/>
    <col min="16384" max="16384" width="2" style="2" hidden="1" customWidth="1"/>
  </cols>
  <sheetData>
    <row r="1" spans="1:9" ht="282" customHeight="1">
      <c r="A1" s="44" t="s">
        <v>23</v>
      </c>
      <c r="B1" s="44"/>
      <c r="C1" s="44"/>
      <c r="D1" s="44"/>
      <c r="E1" s="9"/>
    </row>
    <row r="2" spans="1:9" ht="43.5" customHeight="1">
      <c r="A2" s="5"/>
      <c r="B2" s="20" t="s">
        <v>12</v>
      </c>
      <c r="C2" s="19"/>
      <c r="D2" s="20" t="s">
        <v>13</v>
      </c>
      <c r="E2" s="9"/>
    </row>
    <row r="3" spans="1:9" ht="12.75" customHeight="1">
      <c r="A3" s="5"/>
      <c r="B3" s="24"/>
      <c r="C3" s="19"/>
      <c r="D3" s="24"/>
      <c r="E3" s="9"/>
    </row>
    <row r="4" spans="1:9" s="3" customFormat="1" ht="24" customHeight="1">
      <c r="A4" s="7" t="s">
        <v>0</v>
      </c>
      <c r="B4" s="13">
        <v>7</v>
      </c>
      <c r="C4" s="13"/>
      <c r="D4" s="18">
        <f>I4*0.95</f>
        <v>23180</v>
      </c>
      <c r="E4" s="10"/>
      <c r="G4" s="3">
        <f>B4*2200</f>
        <v>15400</v>
      </c>
      <c r="H4" s="3">
        <v>9000</v>
      </c>
      <c r="I4" s="3">
        <f>SUM(G4:H4)</f>
        <v>24400</v>
      </c>
    </row>
    <row r="5" spans="1:9" ht="24" customHeight="1">
      <c r="A5" s="37" t="s">
        <v>1</v>
      </c>
      <c r="B5" s="14">
        <v>14</v>
      </c>
      <c r="C5" s="15"/>
      <c r="D5" s="8">
        <f>I5*1.1</f>
        <v>43780</v>
      </c>
      <c r="E5" s="9"/>
      <c r="G5" s="3">
        <f t="shared" ref="G5:G15" si="0">B5*2200</f>
        <v>30800</v>
      </c>
      <c r="H5" s="3">
        <v>9000</v>
      </c>
      <c r="I5" s="3">
        <f t="shared" ref="I5:I15" si="1">SUM(G5:H5)</f>
        <v>39800</v>
      </c>
    </row>
    <row r="6" spans="1:9" s="4" customFormat="1" ht="24" customHeight="1">
      <c r="A6" s="7" t="s">
        <v>2</v>
      </c>
      <c r="B6" s="13">
        <v>11</v>
      </c>
      <c r="C6" s="13"/>
      <c r="D6" s="6">
        <f>I6*0.9</f>
        <v>29880</v>
      </c>
      <c r="E6" s="11"/>
      <c r="G6" s="3">
        <f t="shared" si="0"/>
        <v>24200</v>
      </c>
      <c r="H6" s="3">
        <v>9000</v>
      </c>
      <c r="I6" s="3">
        <f t="shared" si="1"/>
        <v>33200</v>
      </c>
    </row>
    <row r="7" spans="1:9" s="4" customFormat="1" ht="24" customHeight="1">
      <c r="A7" s="37" t="s">
        <v>3</v>
      </c>
      <c r="B7" s="14">
        <v>18</v>
      </c>
      <c r="C7" s="16"/>
      <c r="D7" s="8">
        <f>I7</f>
        <v>48600</v>
      </c>
      <c r="E7" s="11"/>
      <c r="G7" s="3">
        <f t="shared" si="0"/>
        <v>39600</v>
      </c>
      <c r="H7" s="3">
        <v>9000</v>
      </c>
      <c r="I7" s="3">
        <f t="shared" si="1"/>
        <v>48600</v>
      </c>
    </row>
    <row r="8" spans="1:9" ht="24" customHeight="1">
      <c r="A8" s="7" t="s">
        <v>4</v>
      </c>
      <c r="B8" s="13">
        <v>21</v>
      </c>
      <c r="C8" s="17"/>
      <c r="D8" s="6">
        <f>I8</f>
        <v>55200</v>
      </c>
      <c r="E8" s="9"/>
      <c r="G8" s="3">
        <f t="shared" si="0"/>
        <v>46200</v>
      </c>
      <c r="H8" s="3">
        <v>9000</v>
      </c>
      <c r="I8" s="3">
        <f t="shared" si="1"/>
        <v>55200</v>
      </c>
    </row>
    <row r="9" spans="1:9" ht="24" customHeight="1">
      <c r="A9" s="37" t="s">
        <v>5</v>
      </c>
      <c r="B9" s="14">
        <v>16</v>
      </c>
      <c r="C9" s="15"/>
      <c r="D9" s="8">
        <f>I9*1.05</f>
        <v>46410</v>
      </c>
      <c r="E9" s="9"/>
      <c r="G9" s="3">
        <f t="shared" si="0"/>
        <v>35200</v>
      </c>
      <c r="H9" s="3">
        <v>9000</v>
      </c>
      <c r="I9" s="3">
        <f t="shared" si="1"/>
        <v>44200</v>
      </c>
    </row>
    <row r="10" spans="1:9" s="4" customFormat="1" ht="24" customHeight="1">
      <c r="A10" s="7" t="s">
        <v>6</v>
      </c>
      <c r="B10" s="13">
        <v>8</v>
      </c>
      <c r="C10" s="13"/>
      <c r="D10" s="6">
        <f>I10</f>
        <v>26600</v>
      </c>
      <c r="E10" s="11"/>
      <c r="G10" s="3">
        <f t="shared" si="0"/>
        <v>17600</v>
      </c>
      <c r="H10" s="3">
        <v>9000</v>
      </c>
      <c r="I10" s="3">
        <f t="shared" si="1"/>
        <v>26600</v>
      </c>
    </row>
    <row r="11" spans="1:9" s="4" customFormat="1" ht="24" customHeight="1">
      <c r="A11" s="37" t="s">
        <v>7</v>
      </c>
      <c r="B11" s="14">
        <v>12</v>
      </c>
      <c r="C11" s="16"/>
      <c r="D11" s="8">
        <f>I11*1.02</f>
        <v>36108</v>
      </c>
      <c r="E11" s="11"/>
      <c r="G11" s="3">
        <f t="shared" si="0"/>
        <v>26400</v>
      </c>
      <c r="H11" s="3">
        <v>9000</v>
      </c>
      <c r="I11" s="3">
        <f t="shared" si="1"/>
        <v>35400</v>
      </c>
    </row>
    <row r="12" spans="1:9" s="3" customFormat="1" ht="24" customHeight="1">
      <c r="A12" s="7" t="s">
        <v>8</v>
      </c>
      <c r="B12" s="13">
        <v>6</v>
      </c>
      <c r="C12" s="13"/>
      <c r="D12" s="6">
        <f>I12</f>
        <v>22200</v>
      </c>
      <c r="E12" s="10"/>
      <c r="G12" s="3">
        <f t="shared" si="0"/>
        <v>13200</v>
      </c>
      <c r="H12" s="3">
        <v>9000</v>
      </c>
      <c r="I12" s="3">
        <f t="shared" si="1"/>
        <v>22200</v>
      </c>
    </row>
    <row r="13" spans="1:9" ht="24" customHeight="1">
      <c r="A13" s="37" t="s">
        <v>9</v>
      </c>
      <c r="B13" s="14">
        <v>18</v>
      </c>
      <c r="C13" s="15"/>
      <c r="D13" s="8">
        <f>I13*0.98</f>
        <v>47628</v>
      </c>
      <c r="E13" s="9"/>
      <c r="G13" s="3">
        <f t="shared" si="0"/>
        <v>39600</v>
      </c>
      <c r="H13" s="3">
        <v>9000</v>
      </c>
      <c r="I13" s="3">
        <f t="shared" si="1"/>
        <v>48600</v>
      </c>
    </row>
    <row r="14" spans="1:9" s="4" customFormat="1" ht="24" customHeight="1">
      <c r="A14" s="7" t="s">
        <v>10</v>
      </c>
      <c r="B14" s="13">
        <v>15</v>
      </c>
      <c r="C14" s="13"/>
      <c r="D14" s="6">
        <f>I14*0.9</f>
        <v>37800</v>
      </c>
      <c r="E14" s="11"/>
      <c r="G14" s="3">
        <f t="shared" si="0"/>
        <v>33000</v>
      </c>
      <c r="H14" s="3">
        <v>9000</v>
      </c>
      <c r="I14" s="3">
        <f t="shared" si="1"/>
        <v>42000</v>
      </c>
    </row>
    <row r="15" spans="1:9" s="4" customFormat="1" ht="24" customHeight="1">
      <c r="A15" s="37" t="s">
        <v>11</v>
      </c>
      <c r="B15" s="14">
        <v>9</v>
      </c>
      <c r="C15" s="16"/>
      <c r="D15" s="8">
        <f>I15</f>
        <v>28800</v>
      </c>
      <c r="E15" s="11"/>
      <c r="G15" s="3">
        <f t="shared" si="0"/>
        <v>19800</v>
      </c>
      <c r="H15" s="3">
        <v>9000</v>
      </c>
      <c r="I15" s="3">
        <f t="shared" si="1"/>
        <v>28800</v>
      </c>
    </row>
    <row r="16" spans="1:9" s="4" customFormat="1" ht="63" customHeight="1">
      <c r="A16" s="37"/>
      <c r="B16" s="14"/>
      <c r="C16" s="16"/>
      <c r="D16" s="8"/>
      <c r="E16" s="11"/>
      <c r="G16" s="3"/>
      <c r="H16" s="3"/>
      <c r="I16" s="3"/>
    </row>
    <row r="17" spans="1:9" ht="33.75" customHeight="1">
      <c r="A17" s="27"/>
      <c r="B17" s="28" t="s">
        <v>12</v>
      </c>
      <c r="C17" s="27"/>
      <c r="D17" s="29" t="s">
        <v>13</v>
      </c>
      <c r="E17" s="9"/>
    </row>
    <row r="18" spans="1:9" ht="30" customHeight="1">
      <c r="A18" s="37" t="s">
        <v>14</v>
      </c>
      <c r="B18" s="43"/>
      <c r="C18" s="12"/>
      <c r="D18" s="35">
        <f>IF(B18=21,D8,0)</f>
        <v>0</v>
      </c>
      <c r="E18" s="9"/>
    </row>
    <row r="19" spans="1:9" ht="13.5" customHeight="1">
      <c r="A19" s="38"/>
      <c r="B19" s="30"/>
      <c r="C19" s="27"/>
      <c r="D19" s="30"/>
      <c r="E19" s="9"/>
    </row>
    <row r="20" spans="1:9" ht="30" customHeight="1">
      <c r="A20" s="39" t="s">
        <v>15</v>
      </c>
      <c r="B20" s="43"/>
      <c r="C20" s="9"/>
      <c r="D20" s="36">
        <f>IF(B20=6,D12,0)</f>
        <v>0</v>
      </c>
      <c r="E20" s="9"/>
    </row>
    <row r="21" spans="1:9" ht="13.5" customHeight="1">
      <c r="A21" s="38"/>
      <c r="B21" s="30"/>
      <c r="C21" s="27"/>
      <c r="D21" s="30"/>
      <c r="E21" s="9"/>
    </row>
    <row r="22" spans="1:9" ht="30" customHeight="1">
      <c r="A22" s="38" t="s">
        <v>16</v>
      </c>
      <c r="B22" s="31">
        <f>B18-B20</f>
        <v>0</v>
      </c>
      <c r="C22" s="27"/>
      <c r="D22" s="25">
        <f>D18-D20</f>
        <v>0</v>
      </c>
      <c r="E22" s="9"/>
    </row>
    <row r="23" spans="1:9" ht="48" customHeight="1">
      <c r="A23" s="9"/>
      <c r="B23" s="12"/>
      <c r="C23" s="12"/>
      <c r="D23" s="12"/>
      <c r="E23" s="9"/>
    </row>
    <row r="24" spans="1:9" ht="43.5" customHeight="1">
      <c r="A24" s="45" t="s">
        <v>17</v>
      </c>
      <c r="B24" s="45"/>
      <c r="C24" s="45"/>
      <c r="D24" s="26" t="e">
        <f>D22/B22</f>
        <v>#DIV/0!</v>
      </c>
      <c r="E24" s="9"/>
    </row>
    <row r="25" spans="1:9" ht="48" customHeight="1">
      <c r="A25" s="40"/>
      <c r="B25" s="40"/>
      <c r="C25" s="40"/>
      <c r="D25" s="22"/>
      <c r="E25" s="9"/>
    </row>
    <row r="26" spans="1:9" ht="30" customHeight="1">
      <c r="A26" s="32"/>
      <c r="B26" s="41" t="s">
        <v>20</v>
      </c>
      <c r="C26" s="41"/>
      <c r="D26" s="41" t="s">
        <v>21</v>
      </c>
      <c r="E26" s="9"/>
      <c r="I26" s="23"/>
    </row>
    <row r="27" spans="1:9" ht="43.5" customHeight="1">
      <c r="A27" s="40" t="s">
        <v>18</v>
      </c>
      <c r="B27" s="21">
        <f>D18</f>
        <v>0</v>
      </c>
      <c r="C27" s="21"/>
      <c r="D27" s="21">
        <f>D20</f>
        <v>0</v>
      </c>
      <c r="E27" s="9"/>
    </row>
    <row r="28" spans="1:9" ht="43.5" customHeight="1">
      <c r="A28" s="42" t="s">
        <v>19</v>
      </c>
      <c r="B28" s="33" t="e">
        <f>D24*B18</f>
        <v>#DIV/0!</v>
      </c>
      <c r="C28" s="34"/>
      <c r="D28" s="33" t="e">
        <f>B20*D24</f>
        <v>#DIV/0!</v>
      </c>
      <c r="E28" s="9"/>
    </row>
    <row r="29" spans="1:9" ht="30" customHeight="1">
      <c r="A29" s="40" t="s">
        <v>22</v>
      </c>
      <c r="B29" s="22" t="e">
        <f>B27-B28</f>
        <v>#DIV/0!</v>
      </c>
      <c r="C29" s="22"/>
      <c r="D29" s="22" t="e">
        <f>D27-D28</f>
        <v>#DIV/0!</v>
      </c>
      <c r="E29" s="9"/>
    </row>
    <row r="30" spans="1:9" ht="46.5" customHeight="1">
      <c r="A30" s="9"/>
      <c r="B30" s="12"/>
      <c r="C30" s="12"/>
      <c r="D30" s="12"/>
      <c r="E30" s="9"/>
    </row>
    <row r="31" spans="1:9" ht="30" hidden="1" customHeight="1">
      <c r="A31" s="9"/>
      <c r="B31" s="12"/>
      <c r="C31" s="12"/>
      <c r="D31" s="12"/>
      <c r="E31" s="9"/>
    </row>
    <row r="32" spans="1:9" ht="30" hidden="1" customHeight="1">
      <c r="A32" s="9"/>
      <c r="B32" s="12"/>
      <c r="C32" s="12"/>
      <c r="D32" s="12"/>
      <c r="E32" s="9"/>
    </row>
    <row r="33" spans="1:5" ht="13" hidden="1">
      <c r="A33" s="9"/>
      <c r="B33" s="12"/>
      <c r="C33" s="12"/>
      <c r="D33" s="12"/>
      <c r="E33" s="9"/>
    </row>
    <row r="34" spans="1:5" ht="13" hidden="1">
      <c r="A34" s="9"/>
      <c r="B34" s="12"/>
      <c r="C34" s="12"/>
      <c r="D34" s="12"/>
      <c r="E34" s="9"/>
    </row>
    <row r="35" spans="1:5" ht="13" hidden="1">
      <c r="A35" s="2"/>
    </row>
    <row r="36" spans="1:5" ht="13" hidden="1">
      <c r="A36" s="2"/>
    </row>
    <row r="37" spans="1:5" ht="13" hidden="1">
      <c r="A37" s="2"/>
    </row>
    <row r="38" spans="1:5" ht="13" hidden="1">
      <c r="A38" s="2"/>
    </row>
    <row r="39" spans="1:5" ht="13" hidden="1">
      <c r="A39" s="2"/>
    </row>
    <row r="40" spans="1:5" ht="13" hidden="1">
      <c r="A40" s="2"/>
    </row>
    <row r="41" spans="1:5" ht="13" hidden="1">
      <c r="A41" s="2"/>
    </row>
    <row r="42" spans="1:5" ht="13" hidden="1">
      <c r="A42" s="2"/>
    </row>
    <row r="43" spans="1:5" ht="13" hidden="1">
      <c r="A43" s="2"/>
    </row>
  </sheetData>
  <sheetProtection algorithmName="SHA-512" hashValue="wKTa6eZGlqave1jytK7XdryD+fBN6VXCK7e7mxMB+FxLdAveNAcStuB0gaiZQKedGQ/LrllOQYDi67SFVZ5aWp==" saltValue="GuiXG/PY62AtXJ9lw5NU45==" spinCount="100000" sheet="1" objects="1" scenarios="1"/>
  <sortState ref="A27:A31">
    <sortCondition ref="A27:A31"/>
  </sortState>
  <mergeCells count="2">
    <mergeCell ref="A1:D1"/>
    <mergeCell ref="A24:C24"/>
  </mergeCells>
  <phoneticPr fontId="2" type="noConversion"/>
  <conditionalFormatting sqref="D24:D25">
    <cfRule type="cellIs" dxfId="2" priority="3" operator="equal">
      <formula>2200</formula>
    </cfRule>
  </conditionalFormatting>
  <conditionalFormatting sqref="B29">
    <cfRule type="cellIs" dxfId="1" priority="2" operator="equal">
      <formula>9000</formula>
    </cfRule>
  </conditionalFormatting>
  <conditionalFormatting sqref="D29">
    <cfRule type="cellIs" dxfId="0" priority="1" operator="equal">
      <formula>9000</formula>
    </cfRule>
  </conditionalFormatting>
  <dataValidations count="1">
    <dataValidation type="list" allowBlank="1" showInputMessage="1" showErrorMessage="1" sqref="B18 B20">
      <formula1>$B$3:$B$15</formula1>
    </dataValidation>
  </dataValidations>
  <pageMargins left="0.75" right="0.75" top="1.75" bottom="1" header="0.75" footer="0.5"/>
  <headerFooter alignWithMargins="0">
    <oddHeader>&amp;R&amp;"Myriad Web Pro,Bold"&amp;20I-17.03</oddHeader>
  </headerFooter>
  <ignoredErrors>
    <ignoredError sqref="D9 D11" formula="1"/>
  </ignoredError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2015-08-25T19:16:00Z</dcterms:modified>
</cp:coreProperties>
</file>