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9460" windowHeight="21240"/>
  </bookViews>
  <sheets>
    <sheet name="Problem" sheetId="19" r:id="rId1"/>
  </sheets>
  <definedNames>
    <definedName name="Accounts">Problem!$B$41:$B$59</definedName>
    <definedName name="Categories">Problem!$B$62:$B$78</definedName>
    <definedName name="Heading">Problem!$B$85:$B$92</definedName>
    <definedName name="Totals">Problem!$B$80:$B$83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9" i="19"/>
  <c r="D8"/>
  <c r="D7"/>
  <c r="D28"/>
  <c r="D27"/>
  <c r="D35"/>
  <c r="D34"/>
  <c r="F30"/>
  <c r="F23"/>
  <c r="D21"/>
  <c r="D20"/>
  <c r="D18"/>
  <c r="D17"/>
  <c r="F21"/>
  <c r="F28"/>
  <c r="F31"/>
  <c r="F35"/>
  <c r="D16"/>
  <c r="F18"/>
  <c r="D14"/>
  <c r="D13"/>
  <c r="D11"/>
  <c r="D10"/>
  <c r="F14"/>
  <c r="F36"/>
  <c r="F11"/>
  <c r="F24"/>
</calcChain>
</file>

<file path=xl/sharedStrings.xml><?xml version="1.0" encoding="utf-8"?>
<sst xmlns="http://schemas.openxmlformats.org/spreadsheetml/2006/main" count="68" uniqueCount="47">
  <si>
    <t xml:space="preserve"> </t>
  </si>
  <si>
    <t>Cash</t>
  </si>
  <si>
    <t>Accounts receivable</t>
  </si>
  <si>
    <t>Prepaid rent</t>
  </si>
  <si>
    <t>Retained earnings</t>
  </si>
  <si>
    <t>Total assets</t>
  </si>
  <si>
    <t>Total liabilities</t>
  </si>
  <si>
    <t>Total liabilities and equity</t>
  </si>
  <si>
    <t>Investment in stock of Ace</t>
  </si>
  <si>
    <t>Short-term investments</t>
  </si>
  <si>
    <t>Land held for speculation</t>
  </si>
  <si>
    <t>Land</t>
  </si>
  <si>
    <t>Patent</t>
  </si>
  <si>
    <t>Goodwill</t>
  </si>
  <si>
    <t>Accounts payable</t>
  </si>
  <si>
    <t>Taxes payable</t>
  </si>
  <si>
    <t>Long-term note payable</t>
  </si>
  <si>
    <t>Capital stock</t>
  </si>
  <si>
    <t>Inventories</t>
  </si>
  <si>
    <t>Current assets</t>
  </si>
  <si>
    <t>Long-term investments</t>
  </si>
  <si>
    <t>Property, plant, and equipment</t>
  </si>
  <si>
    <t>Intangible assets</t>
  </si>
  <si>
    <t>Other assets</t>
  </si>
  <si>
    <t>Current liabilities</t>
  </si>
  <si>
    <t>Long-term liabilities</t>
  </si>
  <si>
    <t>Stockholders' equity</t>
  </si>
  <si>
    <t>Less: Accumulated depreciation</t>
  </si>
  <si>
    <t>Long-term receivable from officer</t>
  </si>
  <si>
    <t>XYZ COMPANY</t>
  </si>
  <si>
    <t>BALANCE SHEET</t>
  </si>
  <si>
    <t>December 31, 20XX</t>
  </si>
  <si>
    <t>For the Year Ending December 31, 20XX</t>
  </si>
  <si>
    <t>First line in  proper heading</t>
  </si>
  <si>
    <t>Second line in proper heading</t>
  </si>
  <si>
    <t>Third line in proper heading</t>
  </si>
  <si>
    <t>First asset category</t>
  </si>
  <si>
    <t>Second asset category</t>
  </si>
  <si>
    <t>Third asset category</t>
  </si>
  <si>
    <t>Fourth asset category</t>
  </si>
  <si>
    <t>Final asset category</t>
  </si>
  <si>
    <t>First liability category</t>
  </si>
  <si>
    <t>Residual category</t>
  </si>
  <si>
    <t>Second liability category</t>
  </si>
  <si>
    <t>Buildings and Equipment</t>
  </si>
  <si>
    <t>Make selections from the various pick lists within the boxed areas below, so as to complete the classified balance sheet.  A correct selection will cause the box to turn green and a dollar amount of the account balance to appear.  If more than one choice seems to be a logical option, keep picking until the box becomes green.  Keep working until the balance sheet balances with totals of $1,350,000.</t>
  </si>
  <si>
    <t>Type of total?</t>
  </si>
</sst>
</file>

<file path=xl/styles.xml><?xml version="1.0" encoding="utf-8"?>
<styleSheet xmlns="http://schemas.openxmlformats.org/spreadsheetml/2006/main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dd\-mmm\-yy;@"/>
    <numFmt numFmtId="169" formatCode="_(* #,##0_);_(* \(#,##0\);_(* &quot;-&quot;??_);_(@_)"/>
    <numFmt numFmtId="170" formatCode="_([$$-409]* #,##0_);_([$$-409]* \(#,##0\);_([$$-409]* &quot;-&quot;??_);_(@_)"/>
    <numFmt numFmtId="171" formatCode="_(&quot;$&quot;* #,##0_);_(&quot;$&quot;* \(#,##0\);_(&quot;$&quot;* &quot;-&quot;??_);_(@_)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sz val="10"/>
      <name val="Arial"/>
    </font>
    <font>
      <b/>
      <u val="singleAccounting"/>
      <sz val="10"/>
      <name val="Myriad Web Pro"/>
    </font>
    <font>
      <sz val="10"/>
      <color indexed="10"/>
      <name val="Myriad Web Pro"/>
    </font>
    <font>
      <b/>
      <u val="doubleAccounting"/>
      <sz val="10"/>
      <name val="Myriad Web Pro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8" fontId="10" fillId="6" borderId="5" applyNumberFormat="0" applyFont="0" applyFill="0" applyAlignment="0">
      <alignment horizontal="left" vertical="center" wrapText="1"/>
    </xf>
    <xf numFmtId="168" fontId="4" fillId="0" borderId="5" applyNumberFormat="0" applyFont="0" applyFill="0" applyAlignment="0">
      <alignment horizontal="center" vertical="center" wrapText="1"/>
    </xf>
    <xf numFmtId="168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8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Protection="1">
      <protection hidden="1"/>
    </xf>
    <xf numFmtId="165" fontId="11" fillId="11" borderId="0" xfId="18" applyNumberFormat="1" applyFont="1" applyFill="1" applyBorder="1" applyAlignment="1" applyProtection="1">
      <alignment vertical="center"/>
      <protection hidden="1"/>
    </xf>
    <xf numFmtId="0" fontId="12" fillId="0" borderId="0" xfId="18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center"/>
      <protection hidden="1"/>
    </xf>
    <xf numFmtId="165" fontId="11" fillId="0" borderId="0" xfId="18" applyNumberFormat="1" applyFont="1" applyFill="1" applyBorder="1" applyAlignment="1" applyProtection="1">
      <alignment vertical="center"/>
      <protection hidden="1"/>
    </xf>
    <xf numFmtId="164" fontId="11" fillId="0" borderId="0" xfId="18" applyNumberFormat="1" applyFont="1" applyFill="1" applyBorder="1" applyAlignment="1" applyProtection="1">
      <alignment vertical="center"/>
      <protection hidden="1"/>
    </xf>
    <xf numFmtId="167" fontId="11" fillId="0" borderId="0" xfId="0" applyNumberFormat="1" applyFont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horizontal="left" vertical="center" indent="1"/>
      <protection hidden="1"/>
    </xf>
    <xf numFmtId="165" fontId="14" fillId="11" borderId="0" xfId="18" applyNumberFormat="1" applyFont="1" applyFill="1" applyBorder="1" applyAlignment="1" applyProtection="1">
      <alignment vertical="center"/>
      <protection hidden="1"/>
    </xf>
    <xf numFmtId="0" fontId="11" fillId="11" borderId="12" xfId="18" applyNumberFormat="1" applyFont="1" applyFill="1" applyBorder="1" applyAlignment="1" applyProtection="1">
      <alignment horizontal="center" vertical="center"/>
      <protection hidden="1"/>
    </xf>
    <xf numFmtId="0" fontId="11" fillId="11" borderId="0" xfId="18" applyNumberFormat="1" applyFont="1" applyFill="1" applyBorder="1" applyAlignment="1" applyProtection="1">
      <alignment horizontal="left" vertical="center"/>
      <protection hidden="1"/>
    </xf>
    <xf numFmtId="165" fontId="11" fillId="11" borderId="0" xfId="18" applyNumberFormat="1" applyFont="1" applyFill="1" applyBorder="1" applyAlignment="1" applyProtection="1">
      <alignment horizontal="left" vertical="center"/>
      <protection hidden="1"/>
    </xf>
    <xf numFmtId="170" fontId="11" fillId="11" borderId="0" xfId="18" applyNumberFormat="1" applyFont="1" applyFill="1" applyBorder="1" applyAlignment="1" applyProtection="1">
      <alignment vertical="center"/>
      <protection hidden="1"/>
    </xf>
    <xf numFmtId="165" fontId="11" fillId="0" borderId="0" xfId="24" applyNumberFormat="1" applyFont="1" applyFill="1" applyBorder="1" applyAlignment="1" applyProtection="1">
      <alignment vertical="center"/>
      <protection hidden="1"/>
    </xf>
    <xf numFmtId="170" fontId="11" fillId="0" borderId="0" xfId="24" applyNumberFormat="1" applyFont="1" applyFill="1" applyBorder="1" applyAlignment="1" applyProtection="1">
      <alignment vertical="center"/>
      <protection hidden="1"/>
    </xf>
    <xf numFmtId="165" fontId="14" fillId="11" borderId="0" xfId="24" applyNumberFormat="1" applyFont="1" applyFill="1" applyBorder="1" applyAlignment="1" applyProtection="1">
      <alignment vertical="center"/>
      <protection hidden="1"/>
    </xf>
    <xf numFmtId="165" fontId="14" fillId="0" borderId="0" xfId="24" applyNumberFormat="1" applyFont="1" applyFill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169" fontId="4" fillId="0" borderId="0" xfId="23" applyNumberFormat="1" applyFont="1" applyFill="1" applyProtection="1"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12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vertical="center"/>
      <protection hidden="1"/>
    </xf>
    <xf numFmtId="169" fontId="4" fillId="0" borderId="0" xfId="23" applyNumberFormat="1" applyFont="1" applyFill="1" applyAlignment="1" applyProtection="1">
      <alignment vertical="top"/>
      <protection hidden="1"/>
    </xf>
    <xf numFmtId="169" fontId="15" fillId="0" borderId="0" xfId="23" applyNumberFormat="1" applyFont="1" applyFill="1" applyAlignment="1" applyProtection="1">
      <alignment vertical="top"/>
      <protection hidden="1"/>
    </xf>
    <xf numFmtId="169" fontId="4" fillId="0" borderId="0" xfId="23" applyNumberFormat="1" applyFont="1" applyFill="1" applyProtection="1">
      <protection locked="0" hidden="1"/>
    </xf>
    <xf numFmtId="0" fontId="11" fillId="11" borderId="0" xfId="18" applyNumberFormat="1" applyFont="1" applyFill="1" applyBorder="1" applyAlignment="1" applyProtection="1">
      <alignment vertical="center"/>
      <protection hidden="1"/>
    </xf>
    <xf numFmtId="0" fontId="11" fillId="0" borderId="0" xfId="18" applyNumberFormat="1" applyFont="1" applyFill="1" applyBorder="1" applyAlignment="1" applyProtection="1">
      <alignment vertical="center"/>
      <protection hidden="1"/>
    </xf>
    <xf numFmtId="0" fontId="11" fillId="12" borderId="0" xfId="0" applyNumberFormat="1" applyFont="1" applyFill="1" applyBorder="1" applyAlignment="1" applyProtection="1">
      <alignment horizontal="left" vertical="center"/>
      <protection hidden="1"/>
    </xf>
    <xf numFmtId="165" fontId="11" fillId="12" borderId="0" xfId="18" applyNumberFormat="1" applyFont="1" applyFill="1" applyBorder="1" applyAlignment="1" applyProtection="1">
      <alignment vertical="center"/>
      <protection hidden="1"/>
    </xf>
    <xf numFmtId="0" fontId="11" fillId="0" borderId="0" xfId="18" applyNumberFormat="1" applyFont="1" applyFill="1" applyBorder="1" applyAlignment="1" applyProtection="1">
      <alignment horizontal="left" vertical="center" indent="1"/>
      <protection hidden="1"/>
    </xf>
    <xf numFmtId="171" fontId="11" fillId="11" borderId="0" xfId="24" applyNumberFormat="1" applyFont="1" applyFill="1" applyBorder="1" applyAlignment="1" applyProtection="1">
      <alignment vertical="center"/>
      <protection hidden="1"/>
    </xf>
    <xf numFmtId="171" fontId="11" fillId="0" borderId="0" xfId="24" applyNumberFormat="1" applyFont="1" applyFill="1" applyBorder="1" applyAlignment="1" applyProtection="1">
      <alignment vertical="center"/>
      <protection hidden="1"/>
    </xf>
    <xf numFmtId="165" fontId="11" fillId="12" borderId="0" xfId="24" applyNumberFormat="1" applyFont="1" applyFill="1" applyBorder="1" applyAlignment="1" applyProtection="1">
      <alignment vertical="center"/>
      <protection hidden="1"/>
    </xf>
    <xf numFmtId="170" fontId="16" fillId="0" borderId="0" xfId="18" applyNumberFormat="1" applyFont="1" applyFill="1" applyBorder="1" applyAlignment="1" applyProtection="1">
      <alignment vertical="center"/>
      <protection hidden="1"/>
    </xf>
    <xf numFmtId="165" fontId="14" fillId="0" borderId="0" xfId="18" applyNumberFormat="1" applyFont="1" applyFill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horizontal="center" vertical="center"/>
      <protection hidden="1"/>
    </xf>
    <xf numFmtId="171" fontId="16" fillId="0" borderId="0" xfId="24" applyNumberFormat="1" applyFont="1" applyFill="1" applyBorder="1" applyAlignment="1" applyProtection="1">
      <alignment vertical="center"/>
      <protection hidden="1"/>
    </xf>
    <xf numFmtId="170" fontId="4" fillId="0" borderId="0" xfId="0" applyNumberFormat="1" applyFont="1" applyProtection="1">
      <protection hidden="1"/>
    </xf>
    <xf numFmtId="0" fontId="11" fillId="0" borderId="10" xfId="0" applyNumberFormat="1" applyFont="1" applyFill="1" applyBorder="1" applyAlignment="1" applyProtection="1">
      <alignment horizontal="left" vertical="center" indent="2"/>
      <protection locked="0" hidden="1"/>
    </xf>
    <xf numFmtId="0" fontId="11" fillId="13" borderId="10" xfId="18" applyNumberFormat="1" applyFont="1" applyFill="1" applyBorder="1" applyAlignment="1" applyProtection="1">
      <alignment horizontal="left" vertical="center" indent="2"/>
      <protection locked="0" hidden="1"/>
    </xf>
    <xf numFmtId="0" fontId="11" fillId="0" borderId="11" xfId="18" applyNumberFormat="1" applyFont="1" applyFill="1" applyBorder="1" applyAlignment="1" applyProtection="1">
      <alignment horizontal="left" vertical="center"/>
      <protection locked="0" hidden="1"/>
    </xf>
    <xf numFmtId="0" fontId="11" fillId="0" borderId="14" xfId="18" applyNumberFormat="1" applyFont="1" applyFill="1" applyBorder="1" applyAlignment="1" applyProtection="1">
      <alignment horizontal="left" vertical="center"/>
      <protection locked="0" hidden="1"/>
    </xf>
    <xf numFmtId="0" fontId="11" fillId="13" borderId="11" xfId="18" applyNumberFormat="1" applyFont="1" applyFill="1" applyBorder="1" applyAlignment="1" applyProtection="1">
      <alignment horizontal="left" vertical="center"/>
      <protection locked="0" hidden="1"/>
    </xf>
    <xf numFmtId="0" fontId="11" fillId="13" borderId="14" xfId="18" applyNumberFormat="1" applyFont="1" applyFill="1" applyBorder="1" applyAlignment="1" applyProtection="1">
      <alignment horizontal="left" vertical="center"/>
      <protection locked="0" hidden="1"/>
    </xf>
    <xf numFmtId="0" fontId="11" fillId="13" borderId="10" xfId="18" applyNumberFormat="1" applyFont="1" applyFill="1" applyBorder="1" applyAlignment="1" applyProtection="1">
      <alignment horizontal="left" vertical="center"/>
      <protection locked="0" hidden="1"/>
    </xf>
    <xf numFmtId="0" fontId="4" fillId="0" borderId="9" xfId="0" applyFont="1" applyFill="1" applyBorder="1" applyAlignment="1" applyProtection="1">
      <alignment horizontal="center" vertical="top"/>
      <protection hidden="1"/>
    </xf>
    <xf numFmtId="0" fontId="11" fillId="13" borderId="0" xfId="18" applyNumberFormat="1" applyFont="1" applyFill="1" applyBorder="1" applyAlignment="1" applyProtection="1">
      <alignment horizontal="left" vertical="center"/>
      <protection hidden="1"/>
    </xf>
    <xf numFmtId="0" fontId="12" fillId="13" borderId="0" xfId="18" applyFont="1" applyFill="1" applyAlignment="1" applyProtection="1">
      <alignment horizontal="center" vertical="center" wrapText="1"/>
      <protection hidden="1"/>
    </xf>
    <xf numFmtId="0" fontId="11" fillId="0" borderId="13" xfId="0" applyFont="1" applyFill="1" applyBorder="1" applyAlignment="1" applyProtection="1">
      <alignment horizontal="left" vertical="center"/>
      <protection locked="0" hidden="1"/>
    </xf>
    <xf numFmtId="0" fontId="12" fillId="13" borderId="10" xfId="18" applyFont="1" applyFill="1" applyBorder="1" applyAlignment="1" applyProtection="1">
      <alignment horizontal="center" vertical="center" wrapText="1"/>
      <protection locked="0" hidden="1"/>
    </xf>
  </cellXfs>
  <cellStyles count="25">
    <cellStyle name="bsbody" xfId="1"/>
    <cellStyle name="bsfoot" xfId="2"/>
    <cellStyle name="bshead" xfId="3"/>
    <cellStyle name="Comma" xfId="23" builtinId="3"/>
    <cellStyle name="Currency" xfId="24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3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FAA892"/>
      <color rgb="FFFF6969"/>
      <color rgb="FF00FF64"/>
      <color rgb="FFAEF280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D196"/>
  <sheetViews>
    <sheetView tabSelected="1" workbookViewId="0">
      <selection activeCell="A3" sqref="A3:F3"/>
    </sheetView>
  </sheetViews>
  <sheetFormatPr baseColWidth="10" defaultColWidth="0" defaultRowHeight="409.6" zeroHeight="1"/>
  <cols>
    <col min="1" max="1" width="6.5" style="1" customWidth="1"/>
    <col min="2" max="2" width="31.6640625" style="1" customWidth="1"/>
    <col min="3" max="3" width="2.6640625" style="1" customWidth="1"/>
    <col min="4" max="4" width="11.6640625" style="1" customWidth="1"/>
    <col min="5" max="5" width="3.1640625" style="1" customWidth="1"/>
    <col min="6" max="6" width="11.6640625" style="1" customWidth="1"/>
    <col min="7" max="7" width="3.6640625" style="1" customWidth="1"/>
    <col min="8" max="8" width="3.5" style="1" hidden="1" customWidth="1"/>
    <col min="9" max="9" width="5.1640625" style="1" hidden="1" customWidth="1"/>
    <col min="10" max="10" width="3.6640625" style="1" hidden="1" customWidth="1"/>
    <col min="11" max="11" width="8.83203125" style="1" hidden="1" customWidth="1"/>
    <col min="12" max="13" width="12.1640625" style="1" hidden="1" customWidth="1"/>
    <col min="14" max="30" width="0" style="1" hidden="1" customWidth="1"/>
    <col min="31" max="16384" width="8.83203125" style="1" hidden="1"/>
  </cols>
  <sheetData>
    <row r="1" spans="1:30" s="2" customFormat="1" ht="142.5" customHeight="1">
      <c r="A1" s="54" t="s">
        <v>45</v>
      </c>
      <c r="B1" s="54"/>
      <c r="C1" s="54"/>
      <c r="D1" s="54"/>
      <c r="E1" s="54"/>
      <c r="F1" s="54"/>
      <c r="G1" s="5"/>
      <c r="H1" s="5"/>
      <c r="I1" s="5"/>
      <c r="J1" s="5"/>
      <c r="K1" s="5"/>
      <c r="L1" s="23"/>
      <c r="M1" s="5"/>
      <c r="N1" s="23"/>
      <c r="O1" s="23"/>
      <c r="P1" s="23"/>
      <c r="Q1" s="23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0" s="4" customFormat="1" ht="24" customHeight="1">
      <c r="A2" s="7"/>
      <c r="B2" s="7"/>
      <c r="C2" s="7"/>
      <c r="D2" s="7"/>
      <c r="E2" s="7"/>
      <c r="F2" s="7"/>
      <c r="G2" s="5"/>
      <c r="H2" s="5"/>
      <c r="I2" s="5"/>
      <c r="J2" s="5"/>
      <c r="K2" s="5"/>
      <c r="L2" s="23"/>
      <c r="M2" s="5"/>
      <c r="N2" s="5"/>
      <c r="O2" s="23"/>
      <c r="P2" s="23"/>
      <c r="Q2" s="23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0" s="4" customFormat="1" ht="24" customHeight="1">
      <c r="A3" s="56" t="s">
        <v>33</v>
      </c>
      <c r="B3" s="56"/>
      <c r="C3" s="56"/>
      <c r="D3" s="56"/>
      <c r="E3" s="56"/>
      <c r="F3" s="56"/>
      <c r="G3" s="5"/>
      <c r="H3" s="5"/>
      <c r="I3" s="5"/>
      <c r="J3" s="5"/>
      <c r="K3" s="5"/>
      <c r="L3" s="23"/>
      <c r="M3" s="5"/>
      <c r="N3" s="5"/>
      <c r="O3" s="23"/>
      <c r="P3" s="23"/>
      <c r="Q3" s="23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s="4" customFormat="1" ht="24" customHeight="1">
      <c r="A4" s="56" t="s">
        <v>34</v>
      </c>
      <c r="B4" s="56"/>
      <c r="C4" s="56"/>
      <c r="D4" s="56"/>
      <c r="E4" s="56"/>
      <c r="F4" s="56"/>
      <c r="G4" s="5"/>
      <c r="H4" s="5"/>
      <c r="I4" s="5"/>
      <c r="J4" s="5"/>
      <c r="K4" s="5"/>
      <c r="L4" s="23"/>
      <c r="M4" s="5"/>
      <c r="N4" s="5"/>
      <c r="O4" s="23"/>
      <c r="P4" s="23"/>
      <c r="Q4" s="23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0" s="4" customFormat="1" ht="24" customHeight="1">
      <c r="A5" s="56" t="s">
        <v>35</v>
      </c>
      <c r="B5" s="56"/>
      <c r="C5" s="56"/>
      <c r="D5" s="56"/>
      <c r="E5" s="56"/>
      <c r="F5" s="56"/>
      <c r="G5" s="5"/>
      <c r="H5" s="5"/>
      <c r="I5" s="5"/>
      <c r="J5" s="5"/>
      <c r="K5" s="5"/>
      <c r="L5" s="23"/>
      <c r="M5" s="5"/>
      <c r="N5" s="5"/>
      <c r="O5" s="23"/>
      <c r="P5" s="23"/>
      <c r="Q5" s="23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0" ht="24" customHeight="1">
      <c r="A6" s="55" t="s">
        <v>36</v>
      </c>
      <c r="B6" s="55"/>
      <c r="C6" s="25"/>
      <c r="D6" s="11"/>
      <c r="E6" s="12"/>
      <c r="F6" s="11"/>
      <c r="G6" s="5"/>
      <c r="H6" s="5"/>
      <c r="I6" s="5"/>
      <c r="J6" s="5"/>
      <c r="K6" s="5"/>
      <c r="L6" s="23"/>
      <c r="M6" s="24"/>
      <c r="N6" s="24"/>
      <c r="O6" s="23"/>
      <c r="P6" s="23"/>
      <c r="Q6" s="23"/>
    </row>
    <row r="7" spans="1:30" s="3" customFormat="1" ht="24" customHeight="1">
      <c r="A7" s="46"/>
      <c r="B7" s="46"/>
      <c r="C7" s="16"/>
      <c r="D7" s="37">
        <f>IF(A7="Cash",175000,0)</f>
        <v>0</v>
      </c>
      <c r="E7" s="6"/>
      <c r="F7" s="6"/>
      <c r="G7" s="9"/>
      <c r="H7" s="8"/>
      <c r="I7" s="8"/>
      <c r="J7" s="8"/>
      <c r="K7" s="8"/>
      <c r="L7" s="23"/>
      <c r="M7" s="24"/>
      <c r="N7" s="24"/>
      <c r="O7" s="23"/>
      <c r="P7" s="23"/>
      <c r="Q7" s="2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3" customFormat="1" ht="24" customHeight="1">
      <c r="A8" s="45"/>
      <c r="B8" s="45"/>
      <c r="C8" s="26"/>
      <c r="D8" s="10">
        <f>IF(A8="Short-term investments",90000,0)</f>
        <v>0</v>
      </c>
      <c r="E8" s="10"/>
      <c r="F8" s="19"/>
      <c r="G8" s="9"/>
      <c r="H8" s="8"/>
      <c r="I8" s="8"/>
      <c r="J8" s="8"/>
      <c r="K8" s="8"/>
      <c r="L8" s="23"/>
      <c r="M8" s="24"/>
      <c r="N8" s="24"/>
      <c r="O8" s="23"/>
      <c r="P8" s="23"/>
      <c r="Q8" s="2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3" customFormat="1" ht="24" customHeight="1">
      <c r="A9" s="46"/>
      <c r="B9" s="46"/>
      <c r="C9" s="32"/>
      <c r="D9" s="6">
        <f>IF(A9="Accounts receivable",136000,0)</f>
        <v>0</v>
      </c>
      <c r="E9" s="6"/>
      <c r="F9" s="6"/>
      <c r="G9" s="9"/>
      <c r="H9" s="8"/>
      <c r="I9" s="8"/>
      <c r="J9" s="8"/>
      <c r="K9" s="8"/>
      <c r="L9" s="23"/>
      <c r="M9" s="24"/>
      <c r="N9" s="24"/>
      <c r="O9" s="23"/>
      <c r="P9" s="23"/>
      <c r="Q9" s="23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3" customFormat="1" ht="24" customHeight="1">
      <c r="A10" s="45"/>
      <c r="B10" s="45"/>
      <c r="C10" s="27"/>
      <c r="D10" s="19">
        <f>IF(A10="Inventories",99000,)</f>
        <v>0</v>
      </c>
      <c r="E10" s="10"/>
      <c r="F10" s="10"/>
      <c r="G10" s="9"/>
      <c r="H10" s="8"/>
      <c r="I10" s="8"/>
      <c r="J10" s="8"/>
      <c r="K10" s="8"/>
      <c r="L10" s="23"/>
      <c r="M10" s="24"/>
      <c r="N10" s="24"/>
      <c r="O10" s="23"/>
      <c r="P10" s="23"/>
      <c r="Q10" s="2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3" customFormat="1" ht="24" customHeight="1">
      <c r="A11" s="46"/>
      <c r="B11" s="46"/>
      <c r="C11" s="15" t="s">
        <v>0</v>
      </c>
      <c r="D11" s="21">
        <f>IF(A11="Prepaid rent",50000,)</f>
        <v>0</v>
      </c>
      <c r="E11" s="17" t="s">
        <v>0</v>
      </c>
      <c r="F11" s="37">
        <f>SUM(D7:D11)</f>
        <v>0</v>
      </c>
      <c r="G11" s="9"/>
      <c r="H11" s="8"/>
      <c r="I11" s="8"/>
      <c r="J11" s="8"/>
      <c r="K11" s="8"/>
      <c r="L11" s="23"/>
      <c r="M11" s="24"/>
      <c r="N11" s="24"/>
      <c r="O11" s="23"/>
      <c r="P11" s="23"/>
      <c r="Q11" s="2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3" customFormat="1" ht="24" customHeight="1">
      <c r="A12" s="47" t="s">
        <v>37</v>
      </c>
      <c r="B12" s="48"/>
      <c r="C12" s="26"/>
      <c r="D12" s="10"/>
      <c r="E12" s="10"/>
      <c r="F12" s="19"/>
      <c r="G12" s="9"/>
      <c r="H12" s="8"/>
      <c r="I12" s="8"/>
      <c r="J12" s="8"/>
      <c r="K12" s="8"/>
      <c r="L12" s="23"/>
      <c r="M12" s="24"/>
      <c r="N12" s="24"/>
      <c r="O12" s="23"/>
      <c r="P12" s="23"/>
      <c r="Q12" s="2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3" customFormat="1" ht="24" customHeight="1">
      <c r="A13" s="46"/>
      <c r="B13" s="46"/>
      <c r="C13" s="32"/>
      <c r="D13" s="37">
        <f>IF(A13="Land held for speculation",212000,)</f>
        <v>0</v>
      </c>
      <c r="E13" s="6"/>
      <c r="F13" s="6"/>
      <c r="G13" s="9"/>
      <c r="H13" s="8"/>
      <c r="I13" s="8"/>
      <c r="J13" s="8"/>
      <c r="K13" s="8"/>
      <c r="L13" s="23"/>
      <c r="M13" s="24"/>
      <c r="N13" s="24"/>
      <c r="O13" s="23"/>
      <c r="P13" s="23"/>
      <c r="Q13" s="2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3" customFormat="1" ht="24" customHeight="1">
      <c r="A14" s="45"/>
      <c r="B14" s="45"/>
      <c r="C14" s="28"/>
      <c r="D14" s="22">
        <f>IF(A14="Investment in stock of Ace",33000,)</f>
        <v>0</v>
      </c>
      <c r="E14" s="10"/>
      <c r="F14" s="19">
        <f>SUM(D13:D14)</f>
        <v>0</v>
      </c>
      <c r="G14" s="9"/>
      <c r="H14" s="8"/>
      <c r="I14" s="8"/>
      <c r="J14" s="8"/>
      <c r="K14" s="8"/>
      <c r="L14" s="23"/>
      <c r="M14" s="24"/>
      <c r="N14" s="24"/>
      <c r="O14" s="23"/>
      <c r="P14" s="23"/>
      <c r="Q14" s="2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3" customFormat="1" ht="24" customHeight="1">
      <c r="A15" s="49" t="s">
        <v>38</v>
      </c>
      <c r="B15" s="50"/>
      <c r="C15" s="32"/>
      <c r="D15" s="6" t="s">
        <v>0</v>
      </c>
      <c r="E15" s="6"/>
      <c r="F15" s="6"/>
      <c r="G15" s="9"/>
      <c r="H15" s="8"/>
      <c r="I15" s="8"/>
      <c r="J15" s="8"/>
      <c r="K15" s="8"/>
      <c r="L15" s="23"/>
      <c r="M15" s="31"/>
      <c r="N15" s="24"/>
      <c r="O15" s="23"/>
      <c r="P15" s="23"/>
      <c r="Q15" s="2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3" customFormat="1" ht="24" customHeight="1">
      <c r="A16" s="45"/>
      <c r="B16" s="45"/>
      <c r="C16" s="26"/>
      <c r="D16" s="38">
        <f>IF(A16="Land",75000,)</f>
        <v>0</v>
      </c>
      <c r="E16" s="10"/>
      <c r="F16" s="22"/>
      <c r="G16" s="9"/>
      <c r="H16" s="8"/>
      <c r="I16" s="8"/>
      <c r="J16" s="8"/>
      <c r="K16" s="8"/>
      <c r="L16" s="29"/>
      <c r="M16" s="24"/>
      <c r="N16" s="24"/>
      <c r="O16" s="23"/>
      <c r="P16" s="23"/>
      <c r="Q16" s="2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3" customFormat="1" ht="24" customHeight="1">
      <c r="A17" s="46"/>
      <c r="B17" s="46"/>
      <c r="C17" s="13"/>
      <c r="D17" s="6">
        <f>IF(A17="Buildings and Equipment",275000,)</f>
        <v>0</v>
      </c>
      <c r="E17" s="6"/>
      <c r="F17" s="18"/>
      <c r="G17" s="9"/>
      <c r="H17" s="8"/>
      <c r="I17" s="8"/>
      <c r="J17" s="8"/>
      <c r="K17" s="8"/>
      <c r="L17" s="30"/>
      <c r="M17" s="24"/>
      <c r="N17" s="24"/>
      <c r="O17" s="23"/>
      <c r="P17" s="23"/>
      <c r="Q17" s="2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3" customFormat="1" ht="24" customHeight="1">
      <c r="A18" s="45"/>
      <c r="B18" s="45"/>
      <c r="C18" s="26" t="s">
        <v>0</v>
      </c>
      <c r="D18" s="22">
        <f>IF(A18="Less: Accumulated depreciation",-125000,)</f>
        <v>0</v>
      </c>
      <c r="E18" s="10"/>
      <c r="F18" s="10">
        <f>SUM(D16:D18)</f>
        <v>0</v>
      </c>
      <c r="G18" s="9"/>
      <c r="H18" s="8"/>
      <c r="I18" s="8"/>
      <c r="J18" s="8"/>
      <c r="K18" s="8"/>
      <c r="L18" s="29"/>
      <c r="M18" s="24"/>
      <c r="N18" s="24"/>
      <c r="O18" s="23"/>
      <c r="P18" s="23"/>
      <c r="Q18" s="2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3" customFormat="1" ht="24" customHeight="1">
      <c r="A19" s="49" t="s">
        <v>39</v>
      </c>
      <c r="B19" s="50"/>
      <c r="C19" s="32"/>
      <c r="D19" s="14"/>
      <c r="E19" s="6"/>
      <c r="F19" s="14"/>
      <c r="G19" s="9"/>
      <c r="H19" s="8"/>
      <c r="I19" s="8"/>
      <c r="J19" s="8"/>
      <c r="K19" s="8"/>
      <c r="L19" s="29"/>
      <c r="M19" s="24"/>
      <c r="N19" s="24"/>
      <c r="O19" s="23"/>
      <c r="P19" s="23"/>
      <c r="Q19" s="2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3" customFormat="1" ht="24" customHeight="1">
      <c r="A20" s="45"/>
      <c r="B20" s="45"/>
      <c r="C20" s="33"/>
      <c r="D20" s="38">
        <f>IF(A20="Patent",164000,)</f>
        <v>0</v>
      </c>
      <c r="E20" s="10"/>
      <c r="F20" s="10"/>
      <c r="G20" s="9"/>
      <c r="H20" s="8"/>
      <c r="I20" s="8"/>
      <c r="J20" s="8"/>
      <c r="K20" s="8"/>
      <c r="L20" s="23"/>
      <c r="M20" s="31"/>
      <c r="N20" s="24"/>
      <c r="O20" s="23"/>
      <c r="P20" s="23"/>
      <c r="Q20" s="2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3" customFormat="1" ht="24" customHeight="1">
      <c r="A21" s="46"/>
      <c r="B21" s="46"/>
      <c r="C21" s="34"/>
      <c r="D21" s="14">
        <f>IF(A21="Goodwill",116000,)</f>
        <v>0</v>
      </c>
      <c r="E21" s="35"/>
      <c r="F21" s="39">
        <f>SUM(D20:D21)</f>
        <v>0</v>
      </c>
      <c r="G21" s="9"/>
      <c r="H21" s="8"/>
      <c r="I21" s="8"/>
      <c r="J21" s="8"/>
      <c r="K21" s="8"/>
      <c r="L21" s="29"/>
      <c r="M21" s="24"/>
      <c r="N21" s="24"/>
      <c r="O21" s="23"/>
      <c r="P21" s="23"/>
      <c r="Q21" s="2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3" customFormat="1" ht="24" customHeight="1">
      <c r="A22" s="47" t="s">
        <v>40</v>
      </c>
      <c r="B22" s="48"/>
      <c r="C22" s="26"/>
      <c r="D22" s="10"/>
      <c r="E22" s="10"/>
      <c r="F22" s="19"/>
      <c r="G22" s="9"/>
      <c r="H22" s="8"/>
      <c r="I22" s="8"/>
      <c r="J22" s="8"/>
      <c r="K22" s="8"/>
      <c r="L22" s="23"/>
      <c r="M22" s="24"/>
      <c r="N22" s="24"/>
      <c r="O22" s="23"/>
      <c r="P22" s="23"/>
      <c r="Q22" s="2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3" customFormat="1" ht="24" customHeight="1">
      <c r="A23" s="46"/>
      <c r="B23" s="46"/>
      <c r="C23" s="32"/>
      <c r="D23" s="6"/>
      <c r="E23" s="6"/>
      <c r="F23" s="14">
        <f>IF(A23="Long-term receivable from officer",50000,)</f>
        <v>0</v>
      </c>
      <c r="G23" s="9"/>
      <c r="H23" s="8"/>
      <c r="I23" s="8"/>
      <c r="J23" s="8"/>
      <c r="K23" s="8"/>
      <c r="L23" s="23"/>
      <c r="M23" s="24"/>
      <c r="N23" s="24"/>
      <c r="O23" s="23"/>
      <c r="P23" s="23"/>
      <c r="Q23" s="2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3" customFormat="1" ht="24" customHeight="1">
      <c r="A24" s="47" t="s">
        <v>46</v>
      </c>
      <c r="B24" s="48"/>
      <c r="C24" s="36"/>
      <c r="D24" s="10" t="s">
        <v>0</v>
      </c>
      <c r="E24" s="10"/>
      <c r="F24" s="40">
        <f>SUM(F11:F23)</f>
        <v>0</v>
      </c>
      <c r="G24" s="9"/>
      <c r="H24" s="8"/>
      <c r="I24" s="8"/>
      <c r="J24" s="8"/>
      <c r="K24" s="8"/>
      <c r="L24" s="30"/>
      <c r="M24" s="24"/>
      <c r="N24" s="24"/>
      <c r="O24" s="23"/>
      <c r="P24" s="23"/>
      <c r="Q24" s="2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3" customFormat="1" ht="24" customHeight="1">
      <c r="A25" s="32"/>
      <c r="B25" s="32"/>
      <c r="C25" s="32"/>
      <c r="D25" s="6"/>
      <c r="E25" s="6"/>
      <c r="F25" s="6"/>
      <c r="G25" s="9"/>
      <c r="H25" s="8"/>
      <c r="I25" s="8"/>
      <c r="J25" s="8"/>
      <c r="K25" s="8"/>
      <c r="L25" s="29"/>
      <c r="M25" s="24"/>
      <c r="N25" s="24"/>
      <c r="O25" s="23"/>
      <c r="P25" s="23"/>
      <c r="Q25" s="2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3" customFormat="1" ht="24" customHeight="1">
      <c r="A26" s="47" t="s">
        <v>41</v>
      </c>
      <c r="B26" s="48"/>
      <c r="C26" s="26"/>
      <c r="D26" s="10"/>
      <c r="E26" s="10"/>
      <c r="F26" s="19"/>
      <c r="G26" s="9"/>
      <c r="H26" s="8"/>
      <c r="I26" s="8"/>
      <c r="J26" s="8"/>
      <c r="K26" s="8"/>
      <c r="L26" s="23"/>
      <c r="M26" s="24"/>
      <c r="N26" s="24"/>
      <c r="O26" s="23"/>
      <c r="P26" s="23"/>
      <c r="Q26" s="2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3" customFormat="1" ht="24" customHeight="1">
      <c r="A27" s="46"/>
      <c r="B27" s="46"/>
      <c r="C27" s="32"/>
      <c r="D27" s="37">
        <f>IF(A27="Accounts payable",111000,)</f>
        <v>0</v>
      </c>
      <c r="E27" s="6"/>
      <c r="F27" s="6"/>
      <c r="G27" s="9"/>
      <c r="H27" s="8"/>
      <c r="I27" s="8"/>
      <c r="J27" s="8"/>
      <c r="K27" s="8"/>
      <c r="L27" s="23"/>
      <c r="M27" s="24"/>
      <c r="N27" s="24"/>
      <c r="O27" s="23"/>
      <c r="P27" s="23"/>
      <c r="Q27" s="2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3" customFormat="1" ht="24" customHeight="1">
      <c r="A28" s="45"/>
      <c r="B28" s="45"/>
      <c r="C28" s="27"/>
      <c r="D28" s="22">
        <f>IF(A28="Taxes payable",89000,)</f>
        <v>0</v>
      </c>
      <c r="E28" s="10"/>
      <c r="F28" s="38">
        <f>SUM(D27:D28)</f>
        <v>0</v>
      </c>
      <c r="G28" s="9"/>
      <c r="H28" s="8"/>
      <c r="I28" s="8"/>
      <c r="J28" s="8"/>
      <c r="K28" s="8"/>
      <c r="L28" s="23"/>
      <c r="M28" s="24"/>
      <c r="N28" s="24"/>
      <c r="O28" s="23"/>
      <c r="P28" s="23"/>
      <c r="Q28" s="2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3" customFormat="1" ht="24" customHeight="1">
      <c r="A29" s="49" t="s">
        <v>43</v>
      </c>
      <c r="B29" s="50"/>
      <c r="C29" s="15"/>
      <c r="D29" s="21"/>
      <c r="E29" s="17"/>
      <c r="F29" s="14"/>
      <c r="G29" s="9"/>
      <c r="H29" s="8"/>
      <c r="I29" s="8"/>
      <c r="J29" s="8"/>
      <c r="K29" s="8"/>
      <c r="L29" s="23"/>
      <c r="M29" s="24"/>
      <c r="N29" s="24"/>
      <c r="O29" s="23"/>
      <c r="P29" s="23"/>
      <c r="Q29" s="2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3" customFormat="1" ht="24" customHeight="1">
      <c r="A30" s="45"/>
      <c r="B30" s="45"/>
      <c r="C30" s="26"/>
      <c r="D30" s="10"/>
      <c r="E30" s="10"/>
      <c r="F30" s="22">
        <f>IF(A30="Long-term note payable",300000,)</f>
        <v>0</v>
      </c>
      <c r="G30" s="9"/>
      <c r="H30" s="8"/>
      <c r="I30" s="8"/>
      <c r="J30" s="8"/>
      <c r="K30" s="8"/>
      <c r="L30" s="23"/>
      <c r="M30" s="24"/>
      <c r="N30" s="24"/>
      <c r="O30" s="23"/>
      <c r="P30" s="23"/>
      <c r="Q30" s="2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3" customFormat="1" ht="24" customHeight="1">
      <c r="A31" s="49" t="s">
        <v>46</v>
      </c>
      <c r="B31" s="50"/>
      <c r="C31" s="15"/>
      <c r="D31" s="21"/>
      <c r="E31" s="17"/>
      <c r="F31" s="37">
        <f>SUM(F28:F30)</f>
        <v>0</v>
      </c>
      <c r="G31" s="9"/>
      <c r="H31" s="8"/>
      <c r="I31" s="8"/>
      <c r="J31" s="8"/>
      <c r="K31" s="8"/>
      <c r="L31" s="23"/>
      <c r="M31" s="24"/>
      <c r="N31" s="24"/>
      <c r="O31" s="23"/>
      <c r="P31" s="23"/>
      <c r="Q31" s="2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3" customFormat="1" ht="24" customHeight="1">
      <c r="A32" s="52"/>
      <c r="B32" s="52"/>
      <c r="C32" s="26"/>
      <c r="D32" s="10"/>
      <c r="E32" s="10"/>
      <c r="F32" s="19"/>
      <c r="G32" s="9"/>
      <c r="H32" s="8"/>
      <c r="I32" s="8"/>
      <c r="J32" s="8"/>
      <c r="K32" s="8"/>
      <c r="L32" s="44"/>
      <c r="M32" s="24"/>
      <c r="N32" s="24"/>
      <c r="O32" s="23"/>
      <c r="P32" s="23"/>
      <c r="Q32" s="2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3" customFormat="1" ht="24" customHeight="1">
      <c r="A33" s="51" t="s">
        <v>42</v>
      </c>
      <c r="B33" s="51"/>
      <c r="C33" s="13"/>
      <c r="D33" s="6" t="s">
        <v>0</v>
      </c>
      <c r="E33" s="6"/>
      <c r="F33" s="18"/>
      <c r="G33" s="9"/>
      <c r="H33" s="8"/>
      <c r="I33" s="8"/>
      <c r="J33" s="8"/>
      <c r="K33" s="8"/>
      <c r="L33" s="30"/>
      <c r="M33" s="24"/>
      <c r="N33" s="24"/>
      <c r="O33" s="23"/>
      <c r="P33" s="23"/>
      <c r="Q33" s="2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3" customFormat="1" ht="24" customHeight="1">
      <c r="A34" s="45"/>
      <c r="B34" s="45"/>
      <c r="C34" s="26"/>
      <c r="D34" s="20">
        <f>IF(A34="Capital stock",190000,)</f>
        <v>0</v>
      </c>
      <c r="E34" s="10"/>
      <c r="F34" s="10" t="s">
        <v>0</v>
      </c>
      <c r="G34" s="9"/>
      <c r="H34" s="8"/>
      <c r="I34" s="8"/>
      <c r="J34" s="8"/>
      <c r="K34" s="8"/>
      <c r="L34" s="29"/>
      <c r="M34" s="24"/>
      <c r="N34" s="24"/>
      <c r="O34" s="23"/>
      <c r="P34" s="23"/>
      <c r="Q34" s="2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3" customFormat="1" ht="24" customHeight="1">
      <c r="A35" s="46"/>
      <c r="B35" s="46"/>
      <c r="C35" s="32"/>
      <c r="D35" s="21">
        <f>IF(A35="Retained earnings",660000,)</f>
        <v>0</v>
      </c>
      <c r="E35" s="6"/>
      <c r="F35" s="14">
        <f>SUM(D34:D35)</f>
        <v>0</v>
      </c>
      <c r="G35" s="9"/>
      <c r="H35" s="8"/>
      <c r="I35" s="8"/>
      <c r="J35" s="8"/>
      <c r="K35" s="8"/>
      <c r="L35" s="29"/>
      <c r="M35" s="24"/>
      <c r="N35" s="24"/>
      <c r="O35" s="23"/>
      <c r="P35" s="23"/>
      <c r="Q35" s="2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3" customFormat="1" ht="24" customHeight="1">
      <c r="A36" s="47" t="s">
        <v>46</v>
      </c>
      <c r="B36" s="48"/>
      <c r="C36" s="33"/>
      <c r="D36" s="41"/>
      <c r="E36" s="10"/>
      <c r="F36" s="43">
        <f>SUM(F31:F35)</f>
        <v>0</v>
      </c>
      <c r="G36" s="9"/>
      <c r="H36" s="8"/>
      <c r="I36" s="8"/>
      <c r="J36" s="8"/>
      <c r="K36" s="8"/>
      <c r="L36" s="29"/>
      <c r="M36" s="24"/>
      <c r="N36" s="24"/>
      <c r="O36" s="23"/>
      <c r="P36" s="23"/>
      <c r="Q36" s="2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3" customFormat="1" ht="24" customHeight="1">
      <c r="A37" s="53" t="s">
        <v>0</v>
      </c>
      <c r="B37" s="53"/>
      <c r="C37" s="42"/>
      <c r="D37" s="21"/>
      <c r="E37" s="17"/>
      <c r="F37" s="37"/>
      <c r="G37" s="9"/>
      <c r="H37" s="8"/>
      <c r="I37" s="8"/>
      <c r="J37" s="8"/>
      <c r="K37" s="8"/>
      <c r="L37" s="23"/>
      <c r="M37" s="24"/>
      <c r="N37" s="24"/>
      <c r="O37" s="23"/>
      <c r="P37" s="23"/>
      <c r="Q37" s="2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0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30" ht="13" hidden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30" ht="13" hidden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30" ht="13" hidden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30" ht="13" hidden="1">
      <c r="A42" s="23"/>
      <c r="B42" s="23" t="s">
        <v>1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30" ht="13" hidden="1">
      <c r="A43" s="23"/>
      <c r="B43" s="23" t="s">
        <v>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30" ht="13" hidden="1">
      <c r="A44" s="23"/>
      <c r="B44" s="23" t="s">
        <v>10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30" ht="13" hidden="1">
      <c r="A45" s="23"/>
      <c r="B45" s="23" t="s">
        <v>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30" ht="13" hidden="1">
      <c r="A46" s="23"/>
      <c r="B46" s="23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30" ht="13" hidden="1">
      <c r="A47" s="23"/>
      <c r="B47" s="23" t="s">
        <v>11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30" ht="13" hidden="1">
      <c r="A48" s="23"/>
      <c r="B48" s="23" t="s">
        <v>44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13" hidden="1">
      <c r="A49" s="23"/>
      <c r="B49" s="23" t="s">
        <v>16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3" hidden="1">
      <c r="A50" s="23"/>
      <c r="B50" s="23" t="s">
        <v>27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3" hidden="1">
      <c r="A51" s="23"/>
      <c r="B51" s="23" t="s">
        <v>12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3" hidden="1">
      <c r="A52" s="23"/>
      <c r="B52" s="23" t="s">
        <v>3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t="13" hidden="1">
      <c r="A53" s="23"/>
      <c r="B53" s="23" t="s">
        <v>28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3" hidden="1">
      <c r="A54" s="23"/>
      <c r="B54" s="23" t="s">
        <v>2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3" hidden="1">
      <c r="A55" s="23"/>
      <c r="B55" s="23" t="s">
        <v>14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t="13" hidden="1">
      <c r="A56" s="23"/>
      <c r="B56" s="23" t="s">
        <v>18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t="13" hidden="1">
      <c r="A57" s="23"/>
      <c r="B57" s="23" t="s">
        <v>15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t="13" hidden="1">
      <c r="A58" s="23"/>
      <c r="B58" s="23" t="s">
        <v>13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3" hidden="1">
      <c r="A59" s="23"/>
      <c r="B59" s="23" t="s">
        <v>17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13" hidden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13" hidden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3" hidden="1">
      <c r="A62" s="23"/>
      <c r="B62" s="23" t="s">
        <v>19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3" hidden="1">
      <c r="A63" s="23"/>
      <c r="B63" s="23" t="s">
        <v>23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t="13" hidden="1">
      <c r="A64" s="23"/>
      <c r="B64" s="23" t="s">
        <v>25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3" hidden="1">
      <c r="A65" s="23"/>
      <c r="B65" s="23" t="s">
        <v>22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3" hidden="1">
      <c r="A66" s="23"/>
      <c r="B66" s="23" t="s">
        <v>20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3" hidden="1">
      <c r="A67" s="23"/>
      <c r="B67" s="23" t="s">
        <v>24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t="13" hidden="1">
      <c r="A68" s="23"/>
      <c r="B68" s="23" t="s">
        <v>21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3" hidden="1">
      <c r="A69" s="23"/>
      <c r="B69" s="23" t="s">
        <v>26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3" hidden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t="13" hidden="1">
      <c r="A71" s="23"/>
      <c r="B71" s="23" t="s">
        <v>36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ht="13" hidden="1">
      <c r="A72" s="23"/>
      <c r="B72" s="23" t="s">
        <v>37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ht="13" hidden="1">
      <c r="A73" s="23"/>
      <c r="B73" s="23" t="s">
        <v>38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ht="13" hidden="1">
      <c r="A74" s="23"/>
      <c r="B74" s="23" t="s">
        <v>39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ht="13" hidden="1">
      <c r="A75" s="23"/>
      <c r="B75" s="23" t="s">
        <v>40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t="13" hidden="1">
      <c r="A76" s="23"/>
      <c r="B76" s="23" t="s">
        <v>41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ht="13" hidden="1">
      <c r="A77" s="23"/>
      <c r="B77" s="23" t="s">
        <v>43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t="13" hidden="1">
      <c r="A78" s="23"/>
      <c r="B78" s="23" t="s">
        <v>42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t="13" hidden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13" hidden="1">
      <c r="A80" s="23"/>
      <c r="B80" s="23" t="s">
        <v>46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t="13" hidden="1">
      <c r="A81" s="23"/>
      <c r="B81" s="23" t="s">
        <v>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ht="13" hidden="1">
      <c r="A82" s="23"/>
      <c r="B82" s="23" t="s">
        <v>5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ht="13" hidden="1">
      <c r="A83" s="23"/>
      <c r="B83" s="23" t="s">
        <v>7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ht="13" hidden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t="13" hidden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3" hidden="1">
      <c r="A86" s="23"/>
      <c r="B86" s="23" t="s">
        <v>30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ht="13" hidden="1">
      <c r="A87" s="23"/>
      <c r="B87" s="23" t="s">
        <v>29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ht="13" hidden="1">
      <c r="A88" s="23"/>
      <c r="B88" s="23" t="s">
        <v>32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ht="13" hidden="1">
      <c r="A89" s="23"/>
      <c r="B89" s="23" t="s">
        <v>31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ht="13" hidden="1">
      <c r="A90" s="23"/>
      <c r="B90" s="23" t="s">
        <v>33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ht="13" hidden="1">
      <c r="A91" s="23"/>
      <c r="B91" s="23" t="s">
        <v>34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ht="13" hidden="1">
      <c r="A92" s="23"/>
      <c r="B92" s="23" t="s">
        <v>35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ht="13" hidden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ht="13" hidden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ht="13" hidden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ht="13" hidden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ht="13" hidden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ht="13" hidden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ht="13" hidden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ht="13" hidden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ht="13" hidden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ht="13" hidden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ht="13" hidden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ht="13" hidden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ht="13" hidden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ht="13" hidden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ht="13" hidden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ht="13" hidden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ht="13" hidden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ht="13" hidden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ht="13" hidden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ht="13" hidden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ht="13" hidden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ht="13" hidden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ht="13" hidden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ht="13" hidden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ht="13" hidden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ht="13" hidden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ht="13" hidden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ht="13" hidden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ht="13" hidden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ht="13" hidden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ht="13" hidden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ht="13" hidden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ht="13" hidden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ht="13" hidden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ht="13" hidden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ht="13" hidden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ht="13" hidden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ht="13" hidden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ht="13" hidden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ht="13" hidden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ht="13" hidden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ht="13" hidden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ht="13" hidden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ht="13" hidden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ht="13" hidden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ht="13" hidden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ht="13" hidden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ht="13" hidden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ht="13" hidden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ht="13" hidden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ht="13" hidden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ht="13" hidden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ht="13" hidden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ht="13" hidden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ht="13" hidden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ht="13" hidden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ht="13" hidden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ht="13" hidden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ht="13" hidden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ht="13" hidden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ht="13" hidden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ht="13" hidden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ht="13" hidden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ht="13" hidden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ht="13" hidden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ht="13" hidden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ht="13" hidden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ht="13" hidden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ht="13" hidden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ht="13" hidden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ht="13" hidden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ht="13" hidden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ht="13" hidden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ht="13" hidden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ht="13" hidden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ht="13" hidden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ht="13" hidden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ht="13" hidden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ht="13" hidden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ht="13" hidden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ht="13" hidden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ht="13" hidden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ht="13" hidden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ht="13" hidden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ht="13" hidden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ht="13" hidden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ht="13" hidden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ht="13" hidden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ht="13" hidden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ht="13" hidden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ht="13" hidden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ht="13" hidden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ht="13" hidden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ht="13" hidden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ht="13" hidden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ht="13" hidden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ht="13" hidden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ht="13" hidden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ht="13" hidden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1:17" ht="13" hidden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1:17" ht="13" hidden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1:17" ht="13" hidden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1:17" ht="13" hidden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1:17" ht="13" hidden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</sheetData>
  <sheetProtection algorithmName="SHA-512" hashValue="UGE6AovuwCox+AYWIAnQ8QdAfhjE1vhPQIBNuKfLuhDqSg7rQWqYM9dIvxq72aH5uF9D/xrn81J/IR8QRFplJl==" saltValue="2vd3Zz1eBJzlUxJ+uaEr66==" spinCount="100000" sheet="1" objects="1" scenarios="1"/>
  <mergeCells count="35">
    <mergeCell ref="A37:B37"/>
    <mergeCell ref="A1:F1"/>
    <mergeCell ref="A6:B6"/>
    <mergeCell ref="A14:B14"/>
    <mergeCell ref="A16:B16"/>
    <mergeCell ref="A7:B7"/>
    <mergeCell ref="A8:B8"/>
    <mergeCell ref="A9:B9"/>
    <mergeCell ref="A10:B10"/>
    <mergeCell ref="A4:F4"/>
    <mergeCell ref="A3:F3"/>
    <mergeCell ref="A5:F5"/>
    <mergeCell ref="A17:B17"/>
    <mergeCell ref="A18:B18"/>
    <mergeCell ref="A19:B19"/>
    <mergeCell ref="A15:B15"/>
    <mergeCell ref="A36:B36"/>
    <mergeCell ref="A22:B22"/>
    <mergeCell ref="A23:B23"/>
    <mergeCell ref="A26:B26"/>
    <mergeCell ref="A27:B27"/>
    <mergeCell ref="A28:B28"/>
    <mergeCell ref="A29:B29"/>
    <mergeCell ref="A30:B30"/>
    <mergeCell ref="A31:B31"/>
    <mergeCell ref="A33:B33"/>
    <mergeCell ref="A34:B34"/>
    <mergeCell ref="A35:B35"/>
    <mergeCell ref="A32:B32"/>
    <mergeCell ref="A20:B20"/>
    <mergeCell ref="A21:B21"/>
    <mergeCell ref="A24:B24"/>
    <mergeCell ref="A11:B11"/>
    <mergeCell ref="A12:B12"/>
    <mergeCell ref="A13:B13"/>
  </mergeCells>
  <phoneticPr fontId="2" type="noConversion"/>
  <conditionalFormatting sqref="A3">
    <cfRule type="expression" dxfId="31" priority="37">
      <formula>NOT(ISERROR(SEARCH("XYZ COMPANY",A3)))</formula>
    </cfRule>
  </conditionalFormatting>
  <conditionalFormatting sqref="A4">
    <cfRule type="expression" dxfId="30" priority="32">
      <formula>NOT(ISERROR(SEARCH("BALANCE SHEET",A4)))</formula>
    </cfRule>
  </conditionalFormatting>
  <conditionalFormatting sqref="A5">
    <cfRule type="expression" dxfId="29" priority="31">
      <formula>NOT(ISERROR(SEARCH("For the Year Ending December 31, 20XX",A5)))</formula>
    </cfRule>
  </conditionalFormatting>
  <conditionalFormatting sqref="A6:B6">
    <cfRule type="expression" dxfId="28" priority="30">
      <formula>NOT(ISERROR(SEARCH("Current assets",A6)))</formula>
    </cfRule>
  </conditionalFormatting>
  <conditionalFormatting sqref="A7:B7">
    <cfRule type="expression" dxfId="27" priority="29">
      <formula>NOT(ISERROR(SEARCH("Cash",A7)))</formula>
    </cfRule>
  </conditionalFormatting>
  <conditionalFormatting sqref="A8:B8">
    <cfRule type="expression" dxfId="26" priority="28">
      <formula>NOT(ISERROR(SEARCH("Short-term investments",A8)))</formula>
    </cfRule>
  </conditionalFormatting>
  <conditionalFormatting sqref="A9:B9">
    <cfRule type="expression" dxfId="25" priority="27">
      <formula>NOT(ISERROR(SEARCH("Accounts receivable",A9)))</formula>
    </cfRule>
  </conditionalFormatting>
  <conditionalFormatting sqref="A10:B10">
    <cfRule type="expression" dxfId="24" priority="26">
      <formula>NOT(ISERROR(SEARCH("Inventories",A10)))</formula>
    </cfRule>
  </conditionalFormatting>
  <conditionalFormatting sqref="A11:B11">
    <cfRule type="expression" dxfId="23" priority="25">
      <formula>NOT(ISERROR(SEARCH("Prepaid rent",A11)))</formula>
    </cfRule>
  </conditionalFormatting>
  <conditionalFormatting sqref="A13:B13">
    <cfRule type="expression" dxfId="22" priority="24">
      <formula>NOT(ISERROR(SEARCH("Land held for speculation",A13)))</formula>
    </cfRule>
  </conditionalFormatting>
  <conditionalFormatting sqref="A12:B12">
    <cfRule type="expression" dxfId="21" priority="23">
      <formula>NOT(ISERROR(SEARCH("Long-term investments",A12)))</formula>
    </cfRule>
  </conditionalFormatting>
  <conditionalFormatting sqref="A14:B14">
    <cfRule type="expression" dxfId="20" priority="22">
      <formula>NOT(ISERROR(SEARCH("Investment in stock of Ace",A14)))</formula>
    </cfRule>
  </conditionalFormatting>
  <conditionalFormatting sqref="A15:B15">
    <cfRule type="expression" dxfId="19" priority="21">
      <formula>NOT(ISERROR(SEARCH("Property, plant, and equipment",A15)))</formula>
    </cfRule>
  </conditionalFormatting>
  <conditionalFormatting sqref="A16:B16">
    <cfRule type="expression" dxfId="18" priority="20">
      <formula>NOT(ISERROR(SEARCH("Land",A16)))</formula>
    </cfRule>
  </conditionalFormatting>
  <conditionalFormatting sqref="A17:B17">
    <cfRule type="expression" dxfId="17" priority="19">
      <formula>NOT(ISERROR(SEARCH("Buildings and Equipment",A17)))</formula>
    </cfRule>
  </conditionalFormatting>
  <conditionalFormatting sqref="A18:B18">
    <cfRule type="expression" dxfId="16" priority="18">
      <formula>NOT(ISERROR(SEARCH("Less: Accumulated depreciation",A18)))</formula>
    </cfRule>
  </conditionalFormatting>
  <conditionalFormatting sqref="A19:B19">
    <cfRule type="expression" dxfId="15" priority="17">
      <formula>NOT(ISERROR(SEARCH("Intangible assets",A19)))</formula>
    </cfRule>
  </conditionalFormatting>
  <conditionalFormatting sqref="A20:B20">
    <cfRule type="expression" dxfId="14" priority="16">
      <formula>NOT(ISERROR(SEARCH("Patent",A20)))</formula>
    </cfRule>
  </conditionalFormatting>
  <conditionalFormatting sqref="A21:B21">
    <cfRule type="expression" dxfId="13" priority="15">
      <formula>NOT(ISERROR(SEARCH("Goodwill",A21)))</formula>
    </cfRule>
  </conditionalFormatting>
  <conditionalFormatting sqref="A22:B22">
    <cfRule type="expression" dxfId="12" priority="14">
      <formula>NOT(ISERROR(SEARCH("Other assets",A22)))</formula>
    </cfRule>
  </conditionalFormatting>
  <conditionalFormatting sqref="A23:B23">
    <cfRule type="expression" dxfId="11" priority="13">
      <formula>NOT(ISERROR(SEARCH("Long-term receivable from officer",A23)))</formula>
    </cfRule>
  </conditionalFormatting>
  <conditionalFormatting sqref="A24:B24">
    <cfRule type="expression" dxfId="10" priority="12">
      <formula>NOT(ISERROR(SEARCH("Total assets",A24)))</formula>
    </cfRule>
  </conditionalFormatting>
  <conditionalFormatting sqref="A26:B26">
    <cfRule type="expression" dxfId="9" priority="11">
      <formula>NOT(ISERROR(SEARCH("Current liabilities",A26)))</formula>
    </cfRule>
  </conditionalFormatting>
  <conditionalFormatting sqref="A28:B28">
    <cfRule type="expression" dxfId="8" priority="10">
      <formula>NOT(ISERROR(SEARCH("Taxes payable",A28)))</formula>
    </cfRule>
  </conditionalFormatting>
  <conditionalFormatting sqref="A27:B27">
    <cfRule type="expression" dxfId="7" priority="9">
      <formula>NOT(ISERROR(SEARCH("Accounts payable",A27)))</formula>
    </cfRule>
  </conditionalFormatting>
  <conditionalFormatting sqref="A29:B29">
    <cfRule type="expression" dxfId="6" priority="8">
      <formula>NOT(ISERROR(SEARCH("Long-term liabilities",A29)))</formula>
    </cfRule>
  </conditionalFormatting>
  <conditionalFormatting sqref="A30:B30">
    <cfRule type="expression" dxfId="5" priority="7">
      <formula>NOT(ISERROR(SEARCH("Long-term note payable",A30)))</formula>
    </cfRule>
  </conditionalFormatting>
  <conditionalFormatting sqref="A31:B31">
    <cfRule type="expression" dxfId="4" priority="6">
      <formula>NOT(ISERROR(SEARCH("Total liabilities",A31)))</formula>
    </cfRule>
  </conditionalFormatting>
  <conditionalFormatting sqref="A34:B34">
    <cfRule type="expression" dxfId="3" priority="4">
      <formula>NOT(ISERROR(SEARCH("Capital stock",A34)))</formula>
    </cfRule>
  </conditionalFormatting>
  <conditionalFormatting sqref="A35:B35">
    <cfRule type="expression" dxfId="2" priority="3">
      <formula>NOT(ISERROR(SEARCH("Retained earnings",A35)))</formula>
    </cfRule>
  </conditionalFormatting>
  <conditionalFormatting sqref="A36:B36">
    <cfRule type="expression" dxfId="1" priority="2">
      <formula>NOT(ISERROR(SEARCH("Total liabilities and equity",A36)))</formula>
    </cfRule>
  </conditionalFormatting>
  <conditionalFormatting sqref="A33:B33">
    <cfRule type="expression" dxfId="0" priority="1">
      <formula>NOT(ISERROR(SEARCH("Stockholders' equity",A33)))</formula>
    </cfRule>
  </conditionalFormatting>
  <dataValidations count="5">
    <dataValidation type="list" allowBlank="1" showInputMessage="1" showErrorMessage="1" sqref="A7:B11 A13:B14 A16:B18 A20:B21 A23:B23 A27:B28 A30:B30 A34:B35">
      <formula1>Accounts</formula1>
    </dataValidation>
    <dataValidation type="list" allowBlank="1" showInputMessage="1" showErrorMessage="1" sqref="A3:A5">
      <formula1>Heading</formula1>
    </dataValidation>
    <dataValidation type="list" allowBlank="1" showInputMessage="1" showErrorMessage="1" sqref="A6:B6 A12:B12 A15:B15 A19:B19 A22:B22 A26:B26 A33:B33 A29:B29">
      <formula1>Categories</formula1>
    </dataValidation>
    <dataValidation type="list" allowBlank="1" showInputMessage="1" showErrorMessage="1" sqref="H7:H37">
      <formula1>"sample"</formula1>
    </dataValidation>
    <dataValidation type="list" allowBlank="1" showInputMessage="1" showErrorMessage="1" sqref="A24:B24 A31:B31 A36:B36">
      <formula1>Totals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2015-01-22T19:21:15Z</dcterms:modified>
</cp:coreProperties>
</file>