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defaultThemeVersion="124226"/>
  <mc:AlternateContent xmlns:mc="http://schemas.openxmlformats.org/markup-compatibility/2006">
    <mc:Choice Requires="x15">
      <x15ac:absPath xmlns:x15ac="http://schemas.microsoft.com/office/spreadsheetml/2010/11/ac" url="C:\Users\A01195691\Desktop\"/>
    </mc:Choice>
  </mc:AlternateContent>
  <xr:revisionPtr revIDLastSave="0" documentId="13_ncr:1_{B30B4DE0-46B8-4C51-A6C1-3033D023BAB7}" xr6:coauthVersionLast="36" xr6:coauthVersionMax="36" xr10:uidLastSave="{00000000-0000-0000-0000-000000000000}"/>
  <workbookProtection workbookAlgorithmName="SHA-512" workbookHashValue="0GyDqIMl2F/S+7WwDMM5csJ1M8Ul4H0Jf/HaePkqT2wHJeRQnHeGEOyTMTcZ7bzvsxpV0nYBQdmq0OFR6MkQgQ==" workbookSaltValue="zTWuFtZ6WsFuAiS9ieH5jg==" workbookSpinCount="100000" lockStructure="1"/>
  <bookViews>
    <workbookView xWindow="0" yWindow="0" windowWidth="28800" windowHeight="12225" xr2:uid="{00000000-000D-0000-FFFF-FFFF00000000}"/>
  </bookViews>
  <sheets>
    <sheet name="Identification" sheetId="20" r:id="rId1"/>
    <sheet name="Problem" sheetId="1" r:id="rId2"/>
    <sheet name="Ledger" sheetId="21" r:id="rId3"/>
  </sheets>
  <definedNames>
    <definedName name="accounts">Problem!$B$2:$B$15</definedName>
    <definedName name="date">Problem!$A$18:$A$32</definedName>
    <definedName name="description">Problem!$B$18:$F$32</definedName>
  </definedNames>
  <calcPr calcId="191029"/>
</workbook>
</file>

<file path=xl/calcChain.xml><?xml version="1.0" encoding="utf-8"?>
<calcChain xmlns="http://schemas.openxmlformats.org/spreadsheetml/2006/main">
  <c r="N10" i="21" l="1"/>
  <c r="W31" i="21" s="1"/>
  <c r="W18" i="21" l="1"/>
  <c r="W2" i="21"/>
  <c r="Y47" i="21"/>
  <c r="Y43" i="21"/>
  <c r="Z38" i="21"/>
  <c r="Z37" i="21"/>
  <c r="Z25" i="21"/>
  <c r="Z22" i="21"/>
  <c r="Y12" i="21"/>
  <c r="Y11" i="21"/>
  <c r="Y10" i="21"/>
  <c r="Y9" i="21"/>
  <c r="Z7" i="21"/>
  <c r="C91" i="21"/>
  <c r="C98" i="21"/>
  <c r="C105" i="21"/>
  <c r="C85" i="21"/>
  <c r="C84" i="21"/>
  <c r="C77" i="21"/>
  <c r="C76" i="21"/>
  <c r="C69" i="21"/>
  <c r="C50" i="21"/>
  <c r="C49" i="21"/>
  <c r="C42" i="21"/>
  <c r="C41" i="21"/>
  <c r="C34" i="21"/>
  <c r="C25" i="21"/>
  <c r="C24" i="21"/>
  <c r="C23" i="21"/>
  <c r="C15" i="21"/>
  <c r="C14" i="21"/>
  <c r="C13" i="21"/>
  <c r="C12" i="21"/>
  <c r="C11" i="21"/>
  <c r="C10" i="21"/>
  <c r="C9" i="21"/>
  <c r="C8" i="21"/>
  <c r="C7" i="21"/>
  <c r="C6" i="21"/>
  <c r="C5" i="21"/>
  <c r="C4" i="21"/>
  <c r="G104" i="21"/>
  <c r="G97" i="21"/>
  <c r="G90" i="21"/>
  <c r="G83" i="21"/>
  <c r="G75" i="21"/>
  <c r="G68" i="21"/>
  <c r="I60" i="1"/>
  <c r="I64" i="1"/>
  <c r="I68" i="1"/>
  <c r="I72" i="1"/>
  <c r="I73" i="1"/>
  <c r="I65" i="1"/>
  <c r="I57" i="1"/>
  <c r="I56" i="1"/>
  <c r="I52" i="1"/>
  <c r="I45" i="1"/>
  <c r="I44" i="1"/>
  <c r="I41" i="1"/>
  <c r="I36" i="1"/>
  <c r="I33" i="1"/>
  <c r="I32" i="1"/>
  <c r="I29" i="1"/>
  <c r="I48" i="1"/>
  <c r="I40" i="1"/>
  <c r="I28" i="1"/>
  <c r="I69" i="1"/>
  <c r="I61" i="1"/>
  <c r="I53" i="1"/>
  <c r="I49" i="1"/>
  <c r="I37" i="1"/>
  <c r="E73" i="1"/>
  <c r="E69" i="1"/>
  <c r="E65" i="1"/>
  <c r="E61" i="1"/>
  <c r="E57" i="1"/>
  <c r="E53" i="1"/>
  <c r="E49" i="1"/>
  <c r="E45" i="1"/>
  <c r="E41" i="1"/>
  <c r="E37" i="1"/>
  <c r="E33" i="1"/>
  <c r="E29" i="1"/>
  <c r="E25" i="1"/>
  <c r="I25" i="1"/>
  <c r="I24" i="1"/>
  <c r="I21" i="1"/>
  <c r="I20" i="1"/>
  <c r="E21" i="1"/>
  <c r="A1" i="1"/>
  <c r="B8" i="20"/>
  <c r="B9" i="20" s="1"/>
  <c r="B10" i="20"/>
  <c r="B11" i="20" s="1"/>
  <c r="B13" i="20"/>
  <c r="B14" i="20" s="1"/>
  <c r="B16" i="20"/>
  <c r="B17" i="20" s="1"/>
  <c r="B19" i="20"/>
  <c r="B20" i="20" s="1"/>
  <c r="B21" i="20" l="1"/>
  <c r="F71" i="20"/>
  <c r="B18" i="20"/>
  <c r="E71" i="20"/>
  <c r="B15" i="20"/>
  <c r="G71" i="20"/>
  <c r="B12" i="20"/>
  <c r="Z12" i="21"/>
  <c r="Z13" i="21" s="1"/>
  <c r="Z23" i="21" s="1"/>
  <c r="Z24" i="21" s="1"/>
  <c r="Z26" i="21" s="1"/>
  <c r="Y48" i="21" s="1"/>
  <c r="Z49" i="21" s="1"/>
  <c r="B23" i="20" l="1"/>
  <c r="C58" i="20" s="1"/>
  <c r="F72" i="20"/>
  <c r="P4" i="1" s="1"/>
  <c r="P9" i="1" s="1"/>
  <c r="P3" i="1"/>
  <c r="P8" i="1" s="1"/>
  <c r="G72" i="20"/>
  <c r="Q4" i="1" s="1"/>
  <c r="Q9" i="1" s="1"/>
  <c r="Q3" i="1"/>
  <c r="Q8" i="1" s="1"/>
  <c r="E72" i="20"/>
  <c r="O4" i="1" s="1"/>
  <c r="O9" i="1" s="1"/>
  <c r="O3" i="1"/>
  <c r="O8" i="1" s="1"/>
  <c r="C31" i="20" l="1"/>
  <c r="C52" i="20"/>
  <c r="C41" i="20"/>
  <c r="C39" i="20"/>
  <c r="C67" i="20"/>
  <c r="C37" i="20"/>
  <c r="C42" i="20"/>
  <c r="C32" i="20"/>
  <c r="C62" i="20"/>
  <c r="C36" i="20"/>
  <c r="C38" i="20"/>
  <c r="C68" i="20"/>
  <c r="C59" i="20"/>
  <c r="C69" i="20"/>
  <c r="C60" i="20"/>
  <c r="C48" i="20"/>
  <c r="C49" i="20"/>
  <c r="C29" i="20"/>
  <c r="C40" i="20"/>
  <c r="C57" i="20"/>
  <c r="C26" i="20"/>
  <c r="C35" i="20"/>
  <c r="C53" i="20"/>
  <c r="C70" i="20"/>
  <c r="C27" i="20"/>
  <c r="D71" i="20"/>
  <c r="D72" i="20" s="1"/>
  <c r="C51" i="20"/>
  <c r="C43" i="20"/>
  <c r="C30" i="20"/>
  <c r="C55" i="20"/>
  <c r="C63" i="20"/>
  <c r="C44" i="20"/>
  <c r="C56" i="20"/>
  <c r="C45" i="20"/>
  <c r="C28" i="20"/>
  <c r="C54" i="20"/>
  <c r="C61" i="20"/>
  <c r="C34" i="20"/>
  <c r="C66" i="20"/>
  <c r="C47" i="20"/>
  <c r="C46" i="20"/>
  <c r="C64" i="20"/>
  <c r="C33" i="20"/>
  <c r="C65" i="20"/>
  <c r="C50" i="20"/>
  <c r="N3" i="1" l="1"/>
  <c r="V31" i="1" s="1"/>
  <c r="W31" i="1" s="1"/>
  <c r="C71" i="20"/>
  <c r="H71" i="20" s="1"/>
  <c r="R3" i="1" s="1"/>
  <c r="R8" i="1" s="1"/>
  <c r="N4" i="1"/>
  <c r="N9" i="1" s="1"/>
  <c r="C72" i="20"/>
  <c r="V20" i="1" l="1"/>
  <c r="W20" i="1" s="1"/>
  <c r="J33" i="1" s="1"/>
  <c r="E5" i="1"/>
  <c r="G40" i="21" s="1"/>
  <c r="V23" i="1"/>
  <c r="N8" i="1"/>
  <c r="E6" i="1"/>
  <c r="V30" i="1" s="1"/>
  <c r="W30" i="1" s="1"/>
  <c r="V19" i="1"/>
  <c r="V28" i="1" s="1"/>
  <c r="W28" i="1" s="1"/>
  <c r="C3" i="1"/>
  <c r="G22" i="21" s="1"/>
  <c r="C2" i="1"/>
  <c r="G3" i="21" s="1"/>
  <c r="E8" i="1"/>
  <c r="G62" i="21" s="1"/>
  <c r="AH19" i="21" s="1"/>
  <c r="AG19" i="21" s="1"/>
  <c r="V22" i="1"/>
  <c r="W22" i="1" s="1"/>
  <c r="J36" i="1" s="1"/>
  <c r="V18" i="1"/>
  <c r="W18" i="1" s="1"/>
  <c r="E7" i="1"/>
  <c r="G56" i="21" s="1"/>
  <c r="AH15" i="21" s="1"/>
  <c r="AG15" i="21" s="1"/>
  <c r="C4" i="1"/>
  <c r="G33" i="21" s="1"/>
  <c r="M3" i="1"/>
  <c r="M8" i="1" s="1"/>
  <c r="H72" i="20"/>
  <c r="R4" i="1" s="1"/>
  <c r="R9" i="1" s="1"/>
  <c r="J69" i="1"/>
  <c r="X31" i="1"/>
  <c r="N31" i="1" s="1"/>
  <c r="B70" i="1" s="1"/>
  <c r="J68" i="1"/>
  <c r="C73" i="20"/>
  <c r="C74" i="20" s="1"/>
  <c r="M4" i="1"/>
  <c r="M9" i="1" s="1"/>
  <c r="W19" i="1" l="1"/>
  <c r="G48" i="21"/>
  <c r="X20" i="1"/>
  <c r="N20" i="1" s="1"/>
  <c r="B34" i="1" s="1"/>
  <c r="J32" i="1"/>
  <c r="K33" i="1" s="1"/>
  <c r="K69" i="1"/>
  <c r="D68" i="1" s="1"/>
  <c r="V29" i="1"/>
  <c r="W29" i="1" s="1"/>
  <c r="J49" i="1" s="1"/>
  <c r="V24" i="1"/>
  <c r="W24" i="1" s="1"/>
  <c r="J44" i="1" s="1"/>
  <c r="X22" i="1"/>
  <c r="N22" i="1" s="1"/>
  <c r="B38" i="1" s="1"/>
  <c r="E15" i="1"/>
  <c r="J37" i="1"/>
  <c r="K37" i="1" s="1"/>
  <c r="W23" i="1"/>
  <c r="J40" i="1" s="1"/>
  <c r="V25" i="1"/>
  <c r="W25" i="1" s="1"/>
  <c r="C15" i="1"/>
  <c r="V27" i="1"/>
  <c r="W27" i="1" s="1"/>
  <c r="X27" i="1" s="1"/>
  <c r="N27" i="1" s="1"/>
  <c r="B54" i="1" s="1"/>
  <c r="G74" i="20"/>
  <c r="Q6" i="1" s="1"/>
  <c r="Q11" i="1" s="1"/>
  <c r="D74" i="20"/>
  <c r="N6" i="1" s="1"/>
  <c r="N11" i="1" s="1"/>
  <c r="F74" i="20"/>
  <c r="P6" i="1" s="1"/>
  <c r="P11" i="1" s="1"/>
  <c r="H74" i="20"/>
  <c r="R6" i="1" s="1"/>
  <c r="R11" i="1" s="1"/>
  <c r="M6" i="1"/>
  <c r="E74" i="20"/>
  <c r="O6" i="1" s="1"/>
  <c r="O11" i="1" s="1"/>
  <c r="J60" i="1"/>
  <c r="J61" i="1"/>
  <c r="X28" i="1"/>
  <c r="N28" i="1" s="1"/>
  <c r="B62" i="1" s="1"/>
  <c r="J73" i="1"/>
  <c r="X30" i="1"/>
  <c r="N30" i="1" s="1"/>
  <c r="B74" i="1" s="1"/>
  <c r="J72" i="1"/>
  <c r="G73" i="20"/>
  <c r="Q5" i="1" s="1"/>
  <c r="Q10" i="1" s="1"/>
  <c r="H73" i="20"/>
  <c r="R5" i="1" s="1"/>
  <c r="R10" i="1" s="1"/>
  <c r="D73" i="20"/>
  <c r="N5" i="1" s="1"/>
  <c r="N10" i="1" s="1"/>
  <c r="M5" i="1"/>
  <c r="M10" i="1" s="1"/>
  <c r="E73" i="20"/>
  <c r="O5" i="1" s="1"/>
  <c r="O10" i="1" s="1"/>
  <c r="F73" i="20"/>
  <c r="P5" i="1" s="1"/>
  <c r="P10" i="1" s="1"/>
  <c r="X18" i="1"/>
  <c r="N18" i="1" s="1"/>
  <c r="B26" i="1" s="1"/>
  <c r="J24" i="1"/>
  <c r="J25" i="1"/>
  <c r="J20" i="1"/>
  <c r="X19" i="1"/>
  <c r="N19" i="1" s="1"/>
  <c r="B22" i="1" s="1"/>
  <c r="J21" i="1"/>
  <c r="X23" i="1" l="1"/>
  <c r="N23" i="1" s="1"/>
  <c r="B42" i="1" s="1"/>
  <c r="J41" i="1"/>
  <c r="K41" i="1" s="1"/>
  <c r="F77" i="21" s="1"/>
  <c r="X24" i="1"/>
  <c r="N24" i="1" s="1"/>
  <c r="B46" i="1" s="1"/>
  <c r="J48" i="1"/>
  <c r="K49" i="1" s="1"/>
  <c r="D49" i="1" s="1"/>
  <c r="F14" i="21"/>
  <c r="E105" i="21"/>
  <c r="G105" i="21" s="1"/>
  <c r="AH12" i="21" s="1"/>
  <c r="AF12" i="21" s="1"/>
  <c r="D69" i="1"/>
  <c r="X29" i="1"/>
  <c r="N29" i="1" s="1"/>
  <c r="B50" i="1" s="1"/>
  <c r="V26" i="1"/>
  <c r="W26" i="1" s="1"/>
  <c r="J56" i="1" s="1"/>
  <c r="J45" i="1"/>
  <c r="J53" i="1"/>
  <c r="J52" i="1"/>
  <c r="K25" i="1"/>
  <c r="E5" i="21" s="1"/>
  <c r="K45" i="1"/>
  <c r="M11" i="1"/>
  <c r="V21" i="1"/>
  <c r="W21" i="1" s="1"/>
  <c r="F7" i="21"/>
  <c r="D36" i="1"/>
  <c r="E84" i="21"/>
  <c r="G84" i="21" s="1"/>
  <c r="D37" i="1"/>
  <c r="K61" i="1"/>
  <c r="E24" i="21"/>
  <c r="F76" i="21"/>
  <c r="G76" i="21" s="1"/>
  <c r="D33" i="1"/>
  <c r="D32" i="1"/>
  <c r="K21" i="1"/>
  <c r="X25" i="1"/>
  <c r="N25" i="1" s="1"/>
  <c r="B66" i="1" s="1"/>
  <c r="J65" i="1"/>
  <c r="J64" i="1"/>
  <c r="K73" i="1"/>
  <c r="K53" i="1" l="1"/>
  <c r="D52" i="1" s="1"/>
  <c r="J57" i="1"/>
  <c r="K57" i="1" s="1"/>
  <c r="X26" i="1"/>
  <c r="N26" i="1" s="1"/>
  <c r="B58" i="1" s="1"/>
  <c r="E8" i="21"/>
  <c r="D41" i="1"/>
  <c r="D40" i="1"/>
  <c r="D24" i="1"/>
  <c r="F23" i="21"/>
  <c r="G23" i="21" s="1"/>
  <c r="G24" i="21" s="1"/>
  <c r="D25" i="1"/>
  <c r="G77" i="21"/>
  <c r="AH20" i="21" s="1"/>
  <c r="AG20" i="21" s="1"/>
  <c r="F25" i="21"/>
  <c r="D48" i="1"/>
  <c r="E9" i="21"/>
  <c r="E34" i="21"/>
  <c r="G34" i="21" s="1"/>
  <c r="AH16" i="21" s="1"/>
  <c r="AF16" i="21" s="1"/>
  <c r="F4" i="21"/>
  <c r="G4" i="21" s="1"/>
  <c r="G5" i="21" s="1"/>
  <c r="D21" i="1"/>
  <c r="D20" i="1"/>
  <c r="D61" i="1"/>
  <c r="D60" i="1"/>
  <c r="F12" i="21"/>
  <c r="E42" i="21"/>
  <c r="F15" i="21"/>
  <c r="D73" i="1"/>
  <c r="E50" i="21"/>
  <c r="D72" i="1"/>
  <c r="K65" i="1"/>
  <c r="X21" i="1"/>
  <c r="N21" i="1" s="1"/>
  <c r="B30" i="1" s="1"/>
  <c r="J29" i="1"/>
  <c r="J28" i="1"/>
  <c r="E91" i="21"/>
  <c r="G91" i="21" s="1"/>
  <c r="AH10" i="21" s="1"/>
  <c r="AF10" i="21" s="1"/>
  <c r="D45" i="1"/>
  <c r="D44" i="1"/>
  <c r="F41" i="21"/>
  <c r="G41" i="21" s="1"/>
  <c r="D53" i="1" l="1"/>
  <c r="E85" i="21"/>
  <c r="G85" i="21" s="1"/>
  <c r="AH18" i="21" s="1"/>
  <c r="AF18" i="21" s="1"/>
  <c r="F10" i="21"/>
  <c r="G25" i="21"/>
  <c r="AH11" i="21" s="1"/>
  <c r="AF11" i="21" s="1"/>
  <c r="G42" i="21"/>
  <c r="AH9" i="21" s="1"/>
  <c r="R18" i="21" s="1"/>
  <c r="D56" i="1"/>
  <c r="F11" i="21"/>
  <c r="D57" i="1"/>
  <c r="E98" i="21"/>
  <c r="G98" i="21" s="1"/>
  <c r="AH14" i="21" s="1"/>
  <c r="AF14" i="21" s="1"/>
  <c r="D65" i="1"/>
  <c r="F13" i="21"/>
  <c r="E69" i="21"/>
  <c r="G69" i="21" s="1"/>
  <c r="AH13" i="21" s="1"/>
  <c r="AF13" i="21" s="1"/>
  <c r="D64" i="1"/>
  <c r="K29" i="1"/>
  <c r="AG9" i="21" l="1"/>
  <c r="F49" i="21"/>
  <c r="G49" i="21" s="1"/>
  <c r="G50" i="21" s="1"/>
  <c r="AH17" i="21" s="1"/>
  <c r="AG17" i="21" s="1"/>
  <c r="E6" i="21"/>
  <c r="G6" i="21" s="1"/>
  <c r="G7" i="21" s="1"/>
  <c r="G8" i="21" s="1"/>
  <c r="G9" i="21" s="1"/>
  <c r="G10" i="21" s="1"/>
  <c r="G11" i="21" s="1"/>
  <c r="G12" i="21" s="1"/>
  <c r="G13" i="21" s="1"/>
  <c r="G14" i="21" s="1"/>
  <c r="G15" i="21" s="1"/>
  <c r="AH8" i="21" s="1"/>
  <c r="D29" i="1"/>
  <c r="D28" i="1"/>
  <c r="R28" i="21"/>
  <c r="Y42" i="21"/>
  <c r="Z44" i="21" s="1"/>
  <c r="Z50" i="21" s="1"/>
  <c r="AG21" i="21" l="1"/>
  <c r="AF33" i="21" s="1"/>
  <c r="AF8" i="21"/>
  <c r="AF21" i="21" s="1"/>
  <c r="P15" i="21"/>
  <c r="N33" i="21" l="1"/>
  <c r="P28" i="21"/>
  <c r="Z36" i="21"/>
  <c r="Z39" i="21" s="1"/>
  <c r="N32" i="21" l="1"/>
  <c r="AF32" i="21"/>
  <c r="AF34" i="21" s="1"/>
  <c r="N34"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C1" authorId="0" shapeId="0" xr:uid="{00000000-0006-0000-0200-000001000000}">
      <text>
        <r>
          <rPr>
            <b/>
            <sz val="20"/>
            <color indexed="81"/>
            <rFont val="Myriad Web Pro"/>
          </rPr>
          <t>I-02.04 (a)&amp;(c)</t>
        </r>
        <r>
          <rPr>
            <sz val="8"/>
            <color indexed="81"/>
            <rFont val="Tahoma"/>
            <family val="2"/>
          </rPr>
          <t xml:space="preserve">
</t>
        </r>
      </text>
    </comment>
  </commentList>
</comments>
</file>

<file path=xl/sharedStrings.xml><?xml version="1.0" encoding="utf-8"?>
<sst xmlns="http://schemas.openxmlformats.org/spreadsheetml/2006/main" count="243" uniqueCount="104">
  <si>
    <t>Jan. 5</t>
  </si>
  <si>
    <t>Jan. 7</t>
  </si>
  <si>
    <t>Jan. 12</t>
  </si>
  <si>
    <t>Jan. 15</t>
  </si>
  <si>
    <t>Jan. 31</t>
  </si>
  <si>
    <t>January 31, 20X6</t>
  </si>
  <si>
    <t>Income Statement</t>
  </si>
  <si>
    <t>Services to customers</t>
  </si>
  <si>
    <t>Expenses</t>
  </si>
  <si>
    <t>Interest</t>
  </si>
  <si>
    <t>Rent</t>
  </si>
  <si>
    <t>Salaries</t>
  </si>
  <si>
    <t>Supplies</t>
  </si>
  <si>
    <t>Net income</t>
  </si>
  <si>
    <t>Statement of Retained Earnings</t>
  </si>
  <si>
    <t>Beginning retained earnings</t>
  </si>
  <si>
    <t>Plus: Net income</t>
  </si>
  <si>
    <t>Less: Dividends</t>
  </si>
  <si>
    <t>Ending retained earnings</t>
  </si>
  <si>
    <t>Balance Sheet</t>
  </si>
  <si>
    <t>Assets</t>
  </si>
  <si>
    <t>Cash</t>
  </si>
  <si>
    <t>Accounts receivable</t>
  </si>
  <si>
    <t>Total assets</t>
  </si>
  <si>
    <t>Liabilities</t>
  </si>
  <si>
    <t>Loan payable</t>
  </si>
  <si>
    <t>Total liabilities</t>
  </si>
  <si>
    <t>Stockholders' equity</t>
  </si>
  <si>
    <t>Capital stock</t>
  </si>
  <si>
    <t>Retained earnings</t>
  </si>
  <si>
    <t>Total stockholders' equity</t>
  </si>
  <si>
    <t>For the Month Ending January 31, 20X6</t>
  </si>
  <si>
    <t>Accounts payable</t>
  </si>
  <si>
    <t>Date</t>
  </si>
  <si>
    <t>Accounts</t>
  </si>
  <si>
    <t>Accounts Receivable</t>
  </si>
  <si>
    <t>Accounts Payable</t>
  </si>
  <si>
    <t>Dividends</t>
  </si>
  <si>
    <t>Capital Stock</t>
  </si>
  <si>
    <t>Revenues</t>
  </si>
  <si>
    <t>Supplies Expense</t>
  </si>
  <si>
    <t>Debit</t>
  </si>
  <si>
    <t>Credit</t>
  </si>
  <si>
    <t>(b)</t>
  </si>
  <si>
    <t>Total liabilities and equity</t>
    <phoneticPr fontId="2" type="noConversion"/>
  </si>
  <si>
    <t>Accounts receivable</t>
    <phoneticPr fontId="2" type="noConversion"/>
  </si>
  <si>
    <t>Accounts payable</t>
    <phoneticPr fontId="2" type="noConversion"/>
  </si>
  <si>
    <t>Loan payable</t>
    <phoneticPr fontId="2" type="noConversion"/>
  </si>
  <si>
    <t>Capital stock</t>
    <phoneticPr fontId="2" type="noConversion"/>
  </si>
  <si>
    <t>Retained earnings</t>
    <phoneticPr fontId="2" type="noConversion"/>
  </si>
  <si>
    <t>Salaries expense</t>
    <phoneticPr fontId="2" type="noConversion"/>
  </si>
  <si>
    <t>Supplies expense</t>
    <phoneticPr fontId="2" type="noConversion"/>
  </si>
  <si>
    <t>Rent expense</t>
    <phoneticPr fontId="2" type="noConversion"/>
  </si>
  <si>
    <t>Interest expense</t>
    <phoneticPr fontId="2" type="noConversion"/>
  </si>
  <si>
    <t>(a)</t>
  </si>
  <si>
    <t xml:space="preserve">Cash </t>
  </si>
  <si>
    <t>Rent Expense</t>
  </si>
  <si>
    <t xml:space="preserve"> </t>
  </si>
  <si>
    <t xml:space="preserve">GENERAL JOURNAL   </t>
    <phoneticPr fontId="2" type="noConversion"/>
  </si>
  <si>
    <t>Trial Balance</t>
  </si>
  <si>
    <t>Debits</t>
  </si>
  <si>
    <t>Credits</t>
  </si>
  <si>
    <t>Land</t>
  </si>
  <si>
    <t>Loan Payable</t>
  </si>
  <si>
    <t>Retained Earnings</t>
  </si>
  <si>
    <t>Interest Expense</t>
  </si>
  <si>
    <t>Jan. 2</t>
  </si>
  <si>
    <t>Salaries Expense</t>
  </si>
  <si>
    <t>Random Number</t>
  </si>
  <si>
    <t>Date:</t>
  </si>
  <si>
    <t>5 Digit Identification Number:</t>
  </si>
  <si>
    <t>Student Name:</t>
  </si>
  <si>
    <t>Jan. 28</t>
  </si>
  <si>
    <t>Jan. 25</t>
  </si>
  <si>
    <t>Jan. 21</t>
  </si>
  <si>
    <t>Jan. 18</t>
  </si>
  <si>
    <t>Jan. 16</t>
  </si>
  <si>
    <t>Jan. 10</t>
  </si>
  <si>
    <t>Jan. 9</t>
  </si>
  <si>
    <t>ü</t>
  </si>
  <si>
    <t>Examine the journal entry descriptions below and select the appropriate accounts to debit and credit.  Enter the transaction amount in the debit box; the credit box will automatically populate.  Check marks will appear indicating that you have selected the correct account titles and amounts.</t>
  </si>
  <si>
    <t>CASH</t>
  </si>
  <si>
    <t>Description</t>
  </si>
  <si>
    <t>Balance</t>
  </si>
  <si>
    <t>Jan. 1</t>
  </si>
  <si>
    <t>Balance forward</t>
  </si>
  <si>
    <t>ACCOUNTS RECEIVABLE</t>
  </si>
  <si>
    <t>LAND</t>
  </si>
  <si>
    <t>ACCOUNTS PAYABLE</t>
  </si>
  <si>
    <t>LOAN PAYABLE</t>
  </si>
  <si>
    <t>CAPITAL STOCK</t>
  </si>
  <si>
    <t>RETAINED EARNINGS</t>
  </si>
  <si>
    <t>DIVIDENDS</t>
  </si>
  <si>
    <t>REVENUES</t>
  </si>
  <si>
    <t>SALARIES EXPENSE</t>
  </si>
  <si>
    <t>SUPPLIES EXPENSE</t>
  </si>
  <si>
    <t xml:space="preserve"> RENT EXPENSE</t>
  </si>
  <si>
    <t>INTEREST EXPENSE</t>
  </si>
  <si>
    <t>Journal entry</t>
  </si>
  <si>
    <t xml:space="preserve">  </t>
  </si>
  <si>
    <t>The beginning trial balance amounts, as well as the correctly prepared journal entries are automatically posted to the ledger accounts on the accompany "Ledger" Worksheet.  Examine those ledger balances and complete the trail balance.</t>
  </si>
  <si>
    <t>Enter Name</t>
  </si>
  <si>
    <t>Use the pick lists for the missing values to complete the trial balance.  Messages will appear below the trial balance.  Also note that the values in trial balance are automatically presented in the financial statements at right.</t>
  </si>
  <si>
    <t>Random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</si>
</sst>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3" formatCode="_(* #,##0.00_);_(* \(#,##0.00\);_(* &quot;-&quot;??_);_(@_)"/>
    <numFmt numFmtId="164" formatCode="[$-409]dd\-mmm\-yy;@"/>
    <numFmt numFmtId="165" formatCode="_(* #,##0_);_(* \(#,##0\);_(* &quot;-&quot;??_);_(@_)"/>
  </numFmts>
  <fonts count="26">
    <font>
      <sz val="10"/>
      <name val="Arial"/>
    </font>
    <font>
      <sz val="10"/>
      <name val="Arial"/>
    </font>
    <font>
      <sz val="8"/>
      <name val="Arial"/>
    </font>
    <font>
      <sz val="12"/>
      <color indexed="12"/>
      <name val="Arial"/>
      <family val="2"/>
    </font>
    <font>
      <sz val="10"/>
      <name val="Arial"/>
    </font>
    <font>
      <sz val="10"/>
      <name val="Myriad Web Pro"/>
    </font>
    <font>
      <sz val="10"/>
      <name val="Myriad Web Pro"/>
    </font>
    <font>
      <b/>
      <sz val="10"/>
      <color indexed="9"/>
      <name val="Myriad Web Pro"/>
    </font>
    <font>
      <sz val="10"/>
      <color indexed="16"/>
      <name val="Myriad Web Pro"/>
    </font>
    <font>
      <i/>
      <sz val="10"/>
      <name val="Myriad Web Pro"/>
    </font>
    <font>
      <sz val="12"/>
      <name val="Myriad Pro"/>
    </font>
    <font>
      <sz val="12"/>
      <color indexed="16"/>
      <name val="Myriad Pro"/>
    </font>
    <font>
      <b/>
      <sz val="20"/>
      <color indexed="81"/>
      <name val="Myriad Web Pro"/>
    </font>
    <font>
      <u val="singleAccounting"/>
      <sz val="10"/>
      <name val="Myriad Web Pro"/>
    </font>
    <font>
      <u val="doubleAccounting"/>
      <sz val="10"/>
      <name val="Myriad Web Pro"/>
    </font>
    <font>
      <sz val="10"/>
      <name val="Myriad Pro"/>
    </font>
    <font>
      <b/>
      <sz val="10"/>
      <name val="Myriad Web Pro"/>
    </font>
    <font>
      <sz val="10"/>
      <color indexed="12"/>
      <name val="Myriad Web Pro"/>
    </font>
    <font>
      <i/>
      <sz val="10"/>
      <color indexed="12"/>
      <name val="Myriad Web Pro"/>
    </font>
    <font>
      <b/>
      <sz val="10"/>
      <color indexed="12"/>
      <name val="Myriad Web Pro"/>
    </font>
    <font>
      <sz val="20"/>
      <name val="Wingdings"/>
      <charset val="2"/>
    </font>
    <font>
      <b/>
      <sz val="12"/>
      <name val="Wingdings"/>
      <charset val="2"/>
    </font>
    <font>
      <sz val="10"/>
      <name val="Arial"/>
      <family val="2"/>
    </font>
    <font>
      <sz val="10"/>
      <color indexed="10"/>
      <name val="Myriad Web Pro"/>
    </font>
    <font>
      <sz val="8"/>
      <color indexed="81"/>
      <name val="Tahoma"/>
      <family val="2"/>
    </font>
    <font>
      <sz val="10"/>
      <color rgb="FF800000"/>
      <name val="Myriad Web Pro"/>
    </font>
  </fonts>
  <fills count="12">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indexed="50"/>
        <bgColor indexed="64"/>
      </patternFill>
    </fill>
  </fills>
  <borders count="26">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indexed="10"/>
      </bottom>
      <diagonal/>
    </border>
    <border>
      <left/>
      <right style="thin">
        <color indexed="53"/>
      </right>
      <top/>
      <bottom/>
      <diagonal/>
    </border>
    <border>
      <left style="thin">
        <color indexed="53"/>
      </left>
      <right style="thin">
        <color indexed="53"/>
      </right>
      <top/>
      <bottom style="thin">
        <color indexed="53"/>
      </bottom>
      <diagonal/>
    </border>
    <border>
      <left/>
      <right style="thin">
        <color indexed="53"/>
      </right>
      <top style="thin">
        <color indexed="53"/>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7">
    <xf numFmtId="0" fontId="0" fillId="0" borderId="0"/>
    <xf numFmtId="0" fontId="5" fillId="2" borderId="0" applyNumberFormat="0" applyAlignment="0"/>
    <xf numFmtId="0" fontId="6" fillId="3" borderId="0"/>
    <xf numFmtId="0" fontId="7" fillId="3" borderId="0">
      <alignment horizontal="center" vertical="center"/>
    </xf>
    <xf numFmtId="43" fontId="1" fillId="0" borderId="0" applyFont="0" applyFill="0" applyBorder="0" applyAlignment="0" applyProtection="0"/>
    <xf numFmtId="3" fontId="6"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15" fillId="4" borderId="3" applyFont="0" applyAlignment="0">
      <alignment horizontal="center" vertical="center" wrapText="1"/>
    </xf>
    <xf numFmtId="0" fontId="6" fillId="4" borderId="0">
      <alignment horizontal="center" vertical="center" wrapText="1"/>
    </xf>
    <xf numFmtId="0" fontId="9"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6" fillId="0" borderId="5" applyNumberFormat="0" applyFont="0" applyFill="0" applyAlignment="0">
      <alignment horizontal="center" vertical="center" wrapText="1"/>
    </xf>
    <xf numFmtId="164" fontId="5" fillId="0" borderId="5" applyNumberFormat="0" applyFont="0" applyFill="0" applyAlignment="0">
      <alignment horizontal="center" vertical="center" wrapText="1"/>
    </xf>
    <xf numFmtId="164" fontId="6"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0" fontId="22" fillId="8" borderId="0">
      <alignment vertical="center"/>
    </xf>
    <xf numFmtId="164" fontId="6" fillId="6" borderId="8" applyNumberFormat="0" applyBorder="0" applyAlignment="0">
      <alignment horizontal="left" vertical="center" wrapText="1"/>
    </xf>
    <xf numFmtId="0" fontId="22" fillId="0" borderId="0"/>
    <xf numFmtId="0" fontId="6" fillId="4" borderId="0" applyFill="0">
      <alignment vertical="center" wrapText="1"/>
    </xf>
    <xf numFmtId="0" fontId="11" fillId="0" borderId="0">
      <alignment horizontal="left" vertical="center" wrapText="1"/>
    </xf>
    <xf numFmtId="0" fontId="10" fillId="0" borderId="0">
      <alignment horizontal="left" vertical="center" wrapText="1"/>
    </xf>
    <xf numFmtId="0" fontId="6" fillId="9" borderId="0" applyNumberFormat="0" applyAlignment="0">
      <alignment vertical="center"/>
    </xf>
    <xf numFmtId="0" fontId="7" fillId="10" borderId="0" applyNumberFormat="0" applyAlignment="0"/>
  </cellStyleXfs>
  <cellXfs count="163">
    <xf numFmtId="0" fontId="0" fillId="0" borderId="0" xfId="0"/>
    <xf numFmtId="0" fontId="6" fillId="0" borderId="0" xfId="0" applyFont="1"/>
    <xf numFmtId="0" fontId="6" fillId="0" borderId="0" xfId="0" applyFont="1" applyFill="1" applyBorder="1"/>
    <xf numFmtId="41" fontId="16" fillId="0" borderId="0" xfId="0" applyNumberFormat="1" applyFont="1" applyFill="1" applyBorder="1" applyAlignment="1">
      <alignment horizontal="left"/>
    </xf>
    <xf numFmtId="41" fontId="6" fillId="0" borderId="0" xfId="0" applyNumberFormat="1" applyFont="1" applyFill="1" applyBorder="1" applyAlignment="1">
      <alignment horizontal="left"/>
    </xf>
    <xf numFmtId="0" fontId="6" fillId="0" borderId="0" xfId="0" applyFont="1" applyFill="1" applyBorder="1" applyAlignment="1">
      <alignment wrapText="1"/>
    </xf>
    <xf numFmtId="41" fontId="6" fillId="0" borderId="0" xfId="0" applyNumberFormat="1" applyFont="1" applyFill="1" applyBorder="1" applyAlignment="1">
      <alignment horizontal="left" indent="1"/>
    </xf>
    <xf numFmtId="42" fontId="6" fillId="0" borderId="0" xfId="0" applyNumberFormat="1" applyFont="1" applyFill="1" applyBorder="1"/>
    <xf numFmtId="41" fontId="6" fillId="0" borderId="0" xfId="0" applyNumberFormat="1" applyFont="1" applyFill="1" applyBorder="1"/>
    <xf numFmtId="41" fontId="13" fillId="0" borderId="0" xfId="0" applyNumberFormat="1" applyFont="1" applyFill="1" applyBorder="1"/>
    <xf numFmtId="42" fontId="14" fillId="0" borderId="0" xfId="0" applyNumberFormat="1" applyFont="1" applyFill="1" applyBorder="1"/>
    <xf numFmtId="0" fontId="16" fillId="0" borderId="0" xfId="0" applyFont="1" applyFill="1" applyBorder="1" applyAlignment="1">
      <alignment wrapText="1"/>
    </xf>
    <xf numFmtId="0" fontId="6" fillId="0" borderId="0" xfId="0" applyFont="1" applyFill="1" applyBorder="1" applyAlignment="1">
      <alignment horizontal="left" wrapText="1"/>
    </xf>
    <xf numFmtId="0" fontId="6" fillId="0" borderId="0" xfId="0" applyFont="1" applyFill="1" applyBorder="1" applyAlignment="1">
      <alignment horizontal="left" wrapText="1" indent="1"/>
    </xf>
    <xf numFmtId="42" fontId="6" fillId="0" borderId="0" xfId="0" applyNumberFormat="1" applyFont="1" applyFill="1" applyBorder="1" applyAlignment="1">
      <alignment horizontal="right" wrapText="1"/>
    </xf>
    <xf numFmtId="0" fontId="6" fillId="0" borderId="0" xfId="0" applyFont="1" applyFill="1" applyBorder="1" applyAlignment="1">
      <alignment horizontal="center" wrapText="1"/>
    </xf>
    <xf numFmtId="41" fontId="6" fillId="0" borderId="0" xfId="0" applyNumberFormat="1" applyFont="1" applyFill="1" applyBorder="1" applyAlignment="1">
      <alignment horizontal="center" wrapText="1"/>
    </xf>
    <xf numFmtId="0" fontId="6" fillId="0" borderId="0" xfId="0" applyFont="1" applyAlignment="1">
      <alignment horizontal="left" indent="2"/>
    </xf>
    <xf numFmtId="0" fontId="6" fillId="3" borderId="0" xfId="2" applyFont="1"/>
    <xf numFmtId="41" fontId="6" fillId="0" borderId="0" xfId="0" applyNumberFormat="1" applyFont="1" applyFill="1" applyBorder="1" applyAlignment="1">
      <alignment horizontal="right" wrapText="1"/>
    </xf>
    <xf numFmtId="0" fontId="6" fillId="0" borderId="0" xfId="0" applyFont="1" applyFill="1"/>
    <xf numFmtId="0" fontId="7" fillId="3" borderId="0" xfId="3" applyFont="1">
      <alignment horizontal="center" vertical="center"/>
    </xf>
    <xf numFmtId="42" fontId="6" fillId="0" borderId="9" xfId="25" applyNumberFormat="1" applyFont="1" applyFill="1" applyBorder="1" applyAlignment="1">
      <alignment vertical="center"/>
    </xf>
    <xf numFmtId="0" fontId="0" fillId="0" borderId="0" xfId="0" applyBorder="1"/>
    <xf numFmtId="1" fontId="4" fillId="0" borderId="0" xfId="0" applyNumberFormat="1" applyFont="1" applyBorder="1"/>
    <xf numFmtId="1" fontId="4" fillId="0" borderId="10" xfId="0" applyNumberFormat="1" applyFont="1" applyBorder="1"/>
    <xf numFmtId="0" fontId="0" fillId="0" borderId="0" xfId="0" applyAlignment="1">
      <alignment horizontal="left" vertical="center"/>
    </xf>
    <xf numFmtId="0" fontId="0" fillId="0" borderId="0" xfId="0" applyProtection="1">
      <protection locked="0"/>
    </xf>
    <xf numFmtId="0" fontId="0" fillId="0" borderId="0" xfId="0" applyAlignment="1" applyProtection="1">
      <alignment horizontal="left" vertical="center"/>
    </xf>
    <xf numFmtId="14"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22" fillId="0" borderId="0" xfId="0" applyFont="1" applyAlignment="1" applyProtection="1">
      <alignment horizontal="center" vertical="center"/>
      <protection locked="0"/>
    </xf>
    <xf numFmtId="0" fontId="7" fillId="8" borderId="7" xfId="17" applyFont="1" applyAlignment="1">
      <alignment vertical="center"/>
    </xf>
    <xf numFmtId="0" fontId="7" fillId="8" borderId="7" xfId="17" applyFont="1" applyAlignment="1">
      <alignment horizontal="center" vertical="center" wrapText="1"/>
    </xf>
    <xf numFmtId="0" fontId="7" fillId="8" borderId="15" xfId="17" applyFont="1" applyBorder="1" applyAlignment="1">
      <alignment vertical="center"/>
    </xf>
    <xf numFmtId="0" fontId="7" fillId="8" borderId="7" xfId="17" applyFont="1" applyBorder="1" applyAlignment="1">
      <alignment vertical="center"/>
    </xf>
    <xf numFmtId="0" fontId="5" fillId="0" borderId="0" xfId="21" applyFont="1" applyAlignment="1">
      <alignment vertical="center"/>
    </xf>
    <xf numFmtId="0" fontId="5" fillId="8" borderId="17" xfId="19" applyFont="1" applyBorder="1">
      <alignment vertical="center"/>
    </xf>
    <xf numFmtId="0" fontId="5" fillId="8" borderId="0" xfId="19" applyFont="1">
      <alignment vertical="center"/>
    </xf>
    <xf numFmtId="49" fontId="5" fillId="0" borderId="5" xfId="15" applyNumberFormat="1" applyFont="1" applyFill="1" applyAlignment="1">
      <alignment horizontal="center" vertical="center" wrapText="1"/>
    </xf>
    <xf numFmtId="0" fontId="5" fillId="0" borderId="5" xfId="15" applyNumberFormat="1" applyFont="1" applyFill="1" applyAlignment="1">
      <alignment horizontal="left" vertical="center" wrapText="1"/>
    </xf>
    <xf numFmtId="41" fontId="5" fillId="0" borderId="5" xfId="15" applyNumberFormat="1" applyFont="1" applyFill="1" applyAlignment="1">
      <alignment horizontal="right" vertical="center" wrapText="1"/>
    </xf>
    <xf numFmtId="41" fontId="8" fillId="0" borderId="5" xfId="15" applyNumberFormat="1" applyFont="1" applyFill="1" applyAlignment="1">
      <alignment horizontal="right" vertical="center" wrapText="1"/>
    </xf>
    <xf numFmtId="164" fontId="5" fillId="11" borderId="5" xfId="15" applyNumberFormat="1" applyFont="1" applyFill="1" applyAlignment="1">
      <alignment horizontal="center" vertical="center" wrapText="1"/>
    </xf>
    <xf numFmtId="0" fontId="5" fillId="11" borderId="5" xfId="15" applyNumberFormat="1" applyFont="1" applyFill="1" applyAlignment="1">
      <alignment vertical="center" wrapText="1"/>
    </xf>
    <xf numFmtId="41" fontId="5" fillId="11" borderId="5" xfId="15" applyNumberFormat="1" applyFont="1" applyFill="1" applyAlignment="1">
      <alignment horizontal="right" vertical="center" wrapText="1"/>
    </xf>
    <xf numFmtId="41" fontId="8" fillId="11" borderId="5" xfId="15" applyNumberFormat="1" applyFont="1" applyFill="1" applyAlignment="1">
      <alignment horizontal="right" vertical="center" wrapText="1"/>
    </xf>
    <xf numFmtId="164" fontId="5" fillId="0" borderId="5" xfId="15" applyNumberFormat="1" applyFont="1" applyFill="1" applyAlignment="1">
      <alignment horizontal="center" vertical="center" wrapText="1"/>
    </xf>
    <xf numFmtId="0" fontId="5" fillId="0" borderId="5" xfId="15" applyNumberFormat="1" applyFont="1" applyFill="1" applyAlignment="1">
      <alignment vertical="center" wrapText="1"/>
    </xf>
    <xf numFmtId="0" fontId="5" fillId="0" borderId="0" xfId="21" applyFont="1" applyFill="1" applyBorder="1" applyAlignment="1">
      <alignment vertical="center"/>
    </xf>
    <xf numFmtId="164" fontId="5" fillId="0" borderId="0" xfId="21" applyNumberFormat="1" applyFont="1" applyFill="1" applyBorder="1" applyAlignment="1">
      <alignment horizontal="left" vertical="center" wrapText="1"/>
    </xf>
    <xf numFmtId="0" fontId="5" fillId="0" borderId="0" xfId="21" applyFont="1" applyFill="1" applyBorder="1" applyAlignment="1">
      <alignment vertical="center" wrapText="1"/>
    </xf>
    <xf numFmtId="41" fontId="5" fillId="0" borderId="0" xfId="21" applyNumberFormat="1" applyFont="1" applyFill="1" applyBorder="1" applyAlignment="1">
      <alignment horizontal="right" vertical="center" wrapText="1"/>
    </xf>
    <xf numFmtId="41" fontId="23" fillId="0" borderId="0" xfId="21" applyNumberFormat="1" applyFont="1" applyFill="1" applyBorder="1" applyAlignment="1">
      <alignment horizontal="right" vertical="center" wrapText="1"/>
    </xf>
    <xf numFmtId="0" fontId="5" fillId="0" borderId="0" xfId="21" applyFont="1" applyFill="1" applyAlignment="1">
      <alignment vertical="center"/>
    </xf>
    <xf numFmtId="0" fontId="5" fillId="8" borderId="0" xfId="19" applyFont="1" applyBorder="1">
      <alignment vertical="center"/>
    </xf>
    <xf numFmtId="0" fontId="5" fillId="0" borderId="5" xfId="15" applyNumberFormat="1" applyFont="1" applyFill="1" applyAlignment="1">
      <alignment horizontal="center" vertical="center" wrapText="1"/>
    </xf>
    <xf numFmtId="41" fontId="8" fillId="0" borderId="5" xfId="15" applyNumberFormat="1" applyFont="1" applyFill="1" applyAlignment="1">
      <alignment vertical="center" wrapText="1"/>
    </xf>
    <xf numFmtId="41" fontId="5" fillId="0" borderId="0" xfId="21" applyNumberFormat="1" applyFont="1" applyFill="1" applyBorder="1" applyAlignment="1">
      <alignment vertical="center" wrapText="1"/>
    </xf>
    <xf numFmtId="0" fontId="5" fillId="0" borderId="0" xfId="21" applyFont="1" applyBorder="1" applyAlignment="1">
      <alignment vertical="center"/>
    </xf>
    <xf numFmtId="0" fontId="5" fillId="11" borderId="5" xfId="15" applyNumberFormat="1" applyFont="1" applyFill="1" applyAlignment="1">
      <alignment horizontal="center" vertical="center" wrapText="1"/>
    </xf>
    <xf numFmtId="41" fontId="8" fillId="11" borderId="5" xfId="15" applyNumberFormat="1" applyFont="1" applyFill="1" applyAlignment="1">
      <alignment vertical="center" wrapText="1"/>
    </xf>
    <xf numFmtId="0" fontId="8" fillId="0" borderId="5" xfId="15" applyNumberFormat="1" applyFont="1" applyFill="1" applyAlignment="1">
      <alignment vertical="center" wrapText="1"/>
    </xf>
    <xf numFmtId="0" fontId="5" fillId="0" borderId="0" xfId="21" applyFont="1"/>
    <xf numFmtId="41" fontId="25" fillId="0" borderId="5" xfId="15" applyNumberFormat="1" applyFont="1" applyFill="1" applyAlignment="1">
      <alignment horizontal="right" vertical="center" wrapText="1"/>
    </xf>
    <xf numFmtId="41" fontId="25" fillId="11" borderId="5" xfId="15" applyNumberFormat="1" applyFont="1" applyFill="1" applyAlignment="1">
      <alignment horizontal="right" vertical="center" wrapText="1"/>
    </xf>
    <xf numFmtId="41" fontId="5" fillId="0" borderId="0" xfId="21" applyNumberFormat="1" applyFont="1" applyAlignment="1">
      <alignment vertical="center"/>
    </xf>
    <xf numFmtId="0" fontId="5" fillId="0" borderId="18" xfId="21" applyFont="1" applyBorder="1" applyAlignment="1">
      <alignment vertical="center"/>
    </xf>
    <xf numFmtId="0" fontId="5" fillId="0" borderId="19" xfId="21" applyFont="1" applyBorder="1" applyAlignment="1">
      <alignment vertical="center"/>
    </xf>
    <xf numFmtId="0" fontId="5" fillId="0" borderId="20" xfId="21" applyFont="1" applyBorder="1" applyAlignment="1">
      <alignment vertical="center"/>
    </xf>
    <xf numFmtId="0" fontId="5" fillId="0" borderId="21" xfId="21" applyFont="1" applyBorder="1" applyAlignment="1">
      <alignment vertical="center"/>
    </xf>
    <xf numFmtId="0" fontId="5" fillId="0" borderId="22" xfId="21" applyFont="1" applyBorder="1" applyAlignment="1">
      <alignment vertical="center"/>
    </xf>
    <xf numFmtId="0" fontId="6" fillId="0" borderId="21" xfId="0" applyFont="1" applyBorder="1"/>
    <xf numFmtId="0" fontId="7" fillId="10" borderId="0" xfId="26" applyFont="1" applyBorder="1" applyAlignment="1"/>
    <xf numFmtId="0" fontId="6" fillId="0" borderId="22" xfId="0" applyFont="1" applyBorder="1"/>
    <xf numFmtId="0" fontId="6" fillId="0" borderId="21" xfId="0" applyFont="1" applyBorder="1" applyAlignment="1">
      <alignment vertical="center"/>
    </xf>
    <xf numFmtId="0" fontId="6" fillId="0" borderId="22" xfId="0" applyFont="1" applyBorder="1" applyAlignment="1">
      <alignment vertical="center"/>
    </xf>
    <xf numFmtId="0" fontId="7" fillId="10" borderId="0" xfId="26" applyFont="1" applyBorder="1" applyAlignment="1">
      <alignment horizontal="center"/>
    </xf>
    <xf numFmtId="0" fontId="6" fillId="0" borderId="0" xfId="25" applyFont="1" applyFill="1" applyBorder="1" applyAlignment="1">
      <alignment vertical="center"/>
    </xf>
    <xf numFmtId="41" fontId="6" fillId="0" borderId="0" xfId="25" applyNumberFormat="1" applyFont="1" applyFill="1" applyBorder="1" applyAlignment="1">
      <alignment horizontal="left" vertical="center"/>
    </xf>
    <xf numFmtId="0" fontId="6" fillId="0" borderId="0" xfId="25" applyFont="1" applyFill="1" applyBorder="1" applyAlignment="1">
      <alignment horizontal="center" vertical="center" wrapText="1"/>
    </xf>
    <xf numFmtId="0" fontId="6" fillId="0" borderId="0" xfId="25" applyFont="1" applyFill="1" applyBorder="1" applyAlignment="1">
      <alignment vertical="center" wrapText="1"/>
    </xf>
    <xf numFmtId="42" fontId="6" fillId="0" borderId="0" xfId="25" applyNumberFormat="1" applyFont="1" applyFill="1" applyBorder="1" applyAlignment="1">
      <alignment vertical="center"/>
    </xf>
    <xf numFmtId="41" fontId="6" fillId="0" borderId="0" xfId="25" applyNumberFormat="1" applyFont="1" applyFill="1" applyBorder="1" applyAlignment="1">
      <alignment vertical="center"/>
    </xf>
    <xf numFmtId="41" fontId="6" fillId="0" borderId="0" xfId="25" applyNumberFormat="1" applyFont="1" applyFill="1" applyBorder="1" applyAlignment="1">
      <alignment horizontal="left" vertical="center" wrapText="1"/>
    </xf>
    <xf numFmtId="41" fontId="6" fillId="0" borderId="0" xfId="25" applyNumberFormat="1" applyFont="1" applyFill="1" applyBorder="1" applyAlignment="1">
      <alignment horizontal="right" vertical="center" wrapText="1"/>
    </xf>
    <xf numFmtId="0" fontId="6" fillId="0" borderId="0" xfId="0" applyFont="1" applyBorder="1"/>
    <xf numFmtId="0" fontId="5" fillId="0" borderId="23" xfId="21" applyFont="1" applyBorder="1" applyAlignment="1">
      <alignment vertical="center"/>
    </xf>
    <xf numFmtId="0" fontId="5" fillId="0" borderId="25" xfId="21" applyFont="1" applyBorder="1" applyAlignment="1">
      <alignment vertical="center"/>
    </xf>
    <xf numFmtId="42" fontId="5" fillId="0" borderId="0" xfId="25" applyNumberFormat="1" applyFont="1" applyFill="1" applyBorder="1" applyAlignment="1">
      <alignment vertical="center"/>
    </xf>
    <xf numFmtId="41" fontId="5" fillId="0" borderId="0" xfId="25" applyNumberFormat="1" applyFont="1" applyFill="1" applyBorder="1" applyAlignment="1">
      <alignment vertical="center"/>
    </xf>
    <xf numFmtId="41" fontId="6" fillId="0" borderId="0" xfId="25" applyNumberFormat="1" applyFont="1" applyFill="1" applyBorder="1" applyAlignment="1" applyProtection="1">
      <alignment vertical="center"/>
      <protection locked="0"/>
    </xf>
    <xf numFmtId="42" fontId="6" fillId="0" borderId="0" xfId="25" applyNumberFormat="1" applyFont="1" applyFill="1" applyBorder="1" applyAlignment="1" applyProtection="1">
      <alignment vertical="center"/>
    </xf>
    <xf numFmtId="0" fontId="6" fillId="0" borderId="0" xfId="0" applyFont="1" applyAlignment="1" applyProtection="1"/>
    <xf numFmtId="0" fontId="6" fillId="0" borderId="0" xfId="0" applyFont="1" applyProtection="1"/>
    <xf numFmtId="0" fontId="5" fillId="0" borderId="0" xfId="0" applyFont="1" applyAlignment="1" applyProtection="1"/>
    <xf numFmtId="42" fontId="6" fillId="0" borderId="0" xfId="0" applyNumberFormat="1" applyFont="1" applyAlignment="1" applyProtection="1"/>
    <xf numFmtId="0" fontId="6" fillId="0" borderId="0" xfId="0" applyFont="1" applyAlignment="1" applyProtection="1">
      <alignment vertical="center"/>
    </xf>
    <xf numFmtId="41" fontId="6" fillId="0" borderId="0" xfId="0" applyNumberFormat="1" applyFont="1" applyAlignment="1" applyProtection="1"/>
    <xf numFmtId="1" fontId="6" fillId="0" borderId="0" xfId="0" applyNumberFormat="1" applyFont="1" applyAlignment="1" applyProtection="1">
      <alignment vertical="center"/>
    </xf>
    <xf numFmtId="42" fontId="6" fillId="0" borderId="0" xfId="0" applyNumberFormat="1" applyFont="1" applyAlignment="1" applyProtection="1">
      <alignment vertical="center"/>
    </xf>
    <xf numFmtId="41" fontId="6" fillId="0" borderId="0" xfId="0" applyNumberFormat="1" applyFont="1" applyAlignment="1" applyProtection="1">
      <alignment vertical="center"/>
    </xf>
    <xf numFmtId="41" fontId="13" fillId="0" borderId="0" xfId="0" applyNumberFormat="1" applyFont="1" applyBorder="1" applyAlignment="1" applyProtection="1"/>
    <xf numFmtId="42" fontId="14" fillId="0" borderId="0" xfId="0" applyNumberFormat="1" applyFont="1" applyAlignment="1" applyProtection="1"/>
    <xf numFmtId="0" fontId="5" fillId="0" borderId="0" xfId="0" applyFont="1" applyAlignment="1" applyProtection="1">
      <alignment vertical="center" wrapText="1"/>
    </xf>
    <xf numFmtId="0" fontId="20" fillId="0" borderId="0" xfId="0" applyFont="1" applyAlignment="1" applyProtection="1">
      <alignment horizontal="center" vertical="center"/>
    </xf>
    <xf numFmtId="0" fontId="7" fillId="5" borderId="3" xfId="12" applyFont="1" applyAlignment="1" applyProtection="1">
      <alignment vertical="center"/>
    </xf>
    <xf numFmtId="0" fontId="7" fillId="5" borderId="3" xfId="12" applyFont="1" applyAlignment="1" applyProtection="1">
      <alignment horizontal="center" vertical="center"/>
    </xf>
    <xf numFmtId="0" fontId="6" fillId="0" borderId="0" xfId="0" applyFont="1" applyFill="1" applyAlignment="1" applyProtection="1">
      <alignment vertical="center"/>
    </xf>
    <xf numFmtId="0" fontId="6" fillId="0" borderId="0" xfId="0" applyFont="1" applyFill="1" applyAlignment="1" applyProtection="1"/>
    <xf numFmtId="0" fontId="6" fillId="0" borderId="0" xfId="0" applyFont="1" applyFill="1" applyProtection="1"/>
    <xf numFmtId="165" fontId="6" fillId="0" borderId="0" xfId="4" applyNumberFormat="1" applyFont="1" applyFill="1" applyProtection="1"/>
    <xf numFmtId="165" fontId="6" fillId="0" borderId="0" xfId="0" applyNumberFormat="1" applyFont="1" applyFill="1" applyProtection="1"/>
    <xf numFmtId="165" fontId="5" fillId="0" borderId="0" xfId="4" applyNumberFormat="1" applyFont="1" applyFill="1" applyProtection="1"/>
    <xf numFmtId="0" fontId="7" fillId="5" borderId="3" xfId="12" applyFont="1" applyAlignment="1" applyProtection="1">
      <alignment horizontal="center" vertical="center" wrapText="1"/>
    </xf>
    <xf numFmtId="3" fontId="5" fillId="0" borderId="3" xfId="8" applyFont="1" applyFill="1" applyAlignment="1" applyProtection="1">
      <alignment horizontal="center" vertical="center" wrapText="1"/>
    </xf>
    <xf numFmtId="3" fontId="5" fillId="0" borderId="3" xfId="8" applyFont="1" applyFill="1" applyAlignment="1" applyProtection="1">
      <alignment vertical="center" wrapText="1"/>
    </xf>
    <xf numFmtId="3" fontId="21" fillId="0" borderId="3" xfId="8" applyFont="1" applyFill="1" applyAlignment="1" applyProtection="1">
      <alignment horizontal="left" vertical="center" wrapText="1"/>
    </xf>
    <xf numFmtId="3" fontId="6" fillId="0" borderId="3" xfId="8" applyFont="1" applyFill="1" applyAlignment="1" applyProtection="1">
      <alignment horizontal="right" vertical="center" wrapText="1"/>
    </xf>
    <xf numFmtId="3" fontId="17" fillId="0" borderId="3" xfId="8" applyFont="1" applyFill="1" applyAlignment="1" applyProtection="1">
      <alignment horizontal="center" vertical="center" wrapText="1"/>
    </xf>
    <xf numFmtId="3" fontId="19" fillId="0" borderId="3" xfId="8" applyFont="1" applyFill="1" applyAlignment="1" applyProtection="1">
      <alignment vertical="center" wrapText="1"/>
    </xf>
    <xf numFmtId="3" fontId="5" fillId="0" borderId="3" xfId="8" applyFont="1" applyFill="1" applyAlignment="1" applyProtection="1">
      <alignment horizontal="right" vertical="center" wrapText="1"/>
    </xf>
    <xf numFmtId="3" fontId="9" fillId="0" borderId="3" xfId="8" applyFont="1" applyFill="1" applyAlignment="1" applyProtection="1">
      <alignment horizontal="justify" vertical="center" wrapText="1"/>
    </xf>
    <xf numFmtId="3" fontId="17" fillId="0" borderId="3" xfId="8" applyFont="1" applyFill="1" applyAlignment="1" applyProtection="1">
      <alignment vertical="center" wrapText="1"/>
    </xf>
    <xf numFmtId="165" fontId="6" fillId="0" borderId="0" xfId="4" applyNumberFormat="1" applyFont="1" applyProtection="1"/>
    <xf numFmtId="165" fontId="6" fillId="0" borderId="0" xfId="0" applyNumberFormat="1" applyFont="1" applyProtection="1"/>
    <xf numFmtId="165" fontId="5" fillId="0" borderId="0" xfId="4" applyNumberFormat="1" applyFont="1" applyProtection="1"/>
    <xf numFmtId="0" fontId="6" fillId="0" borderId="0" xfId="0" applyFont="1" applyAlignment="1" applyProtection="1">
      <alignment vertical="top"/>
    </xf>
    <xf numFmtId="0" fontId="17" fillId="0" borderId="0" xfId="0" applyFont="1" applyAlignment="1" applyProtection="1">
      <alignment horizontal="center" vertical="center" wrapText="1"/>
    </xf>
    <xf numFmtId="0" fontId="6" fillId="0" borderId="0" xfId="0" applyFont="1" applyAlignment="1" applyProtection="1">
      <alignment vertical="center" wrapText="1"/>
    </xf>
    <xf numFmtId="0" fontId="17" fillId="0" borderId="0" xfId="0" applyFont="1" applyAlignment="1" applyProtection="1">
      <alignment horizontal="center" vertical="center"/>
    </xf>
    <xf numFmtId="0" fontId="17" fillId="5" borderId="0" xfId="11" applyFont="1" applyAlignment="1" applyProtection="1">
      <alignment horizontal="center" vertical="center" wrapText="1"/>
    </xf>
    <xf numFmtId="0" fontId="18" fillId="5" borderId="0" xfId="11" applyFont="1" applyAlignment="1" applyProtection="1">
      <alignment vertical="center" wrapText="1"/>
    </xf>
    <xf numFmtId="0" fontId="17" fillId="5" borderId="0" xfId="11" applyFont="1" applyAlignment="1" applyProtection="1">
      <alignment vertical="center" wrapText="1"/>
    </xf>
    <xf numFmtId="0" fontId="6" fillId="0" borderId="0" xfId="0" applyFont="1" applyAlignment="1" applyProtection="1">
      <alignment vertical="top" wrapText="1"/>
    </xf>
    <xf numFmtId="3" fontId="5" fillId="0" borderId="3" xfId="8" applyFont="1" applyFill="1" applyAlignment="1" applyProtection="1">
      <alignment horizontal="left" vertical="center" wrapText="1"/>
      <protection locked="0"/>
    </xf>
    <xf numFmtId="3" fontId="5" fillId="0" borderId="3" xfId="8" applyFont="1" applyFill="1" applyAlignment="1" applyProtection="1">
      <alignment horizontal="left" vertical="center" wrapText="1" indent="2"/>
      <protection locked="0"/>
    </xf>
    <xf numFmtId="3" fontId="5" fillId="0" borderId="3" xfId="8" applyFont="1" applyFill="1" applyAlignment="1" applyProtection="1">
      <alignment vertical="center" wrapText="1"/>
      <protection locked="0"/>
    </xf>
    <xf numFmtId="0" fontId="22" fillId="0" borderId="0" xfId="0" applyFont="1"/>
    <xf numFmtId="0" fontId="6" fillId="0" borderId="0" xfId="0" applyFont="1" applyFill="1" applyAlignment="1" applyProtection="1">
      <alignment vertical="center" wrapText="1"/>
    </xf>
    <xf numFmtId="0" fontId="6" fillId="0" borderId="0" xfId="0" applyFont="1" applyFill="1" applyAlignment="1" applyProtection="1">
      <alignment vertical="center"/>
    </xf>
    <xf numFmtId="0" fontId="6" fillId="0" borderId="0" xfId="0" applyFont="1" applyAlignment="1" applyProtection="1">
      <alignment vertical="center" wrapText="1"/>
    </xf>
    <xf numFmtId="0" fontId="6" fillId="0" borderId="0" xfId="0" applyFont="1" applyAlignment="1" applyProtection="1">
      <alignment vertical="center"/>
    </xf>
    <xf numFmtId="0" fontId="5" fillId="0" borderId="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5" fillId="0" borderId="14" xfId="0" applyFont="1" applyBorder="1" applyAlignment="1" applyProtection="1">
      <alignment horizontal="left" vertical="center" wrapText="1"/>
    </xf>
    <xf numFmtId="0" fontId="6" fillId="0" borderId="14" xfId="0" applyFont="1" applyBorder="1" applyAlignment="1" applyProtection="1">
      <alignment horizontal="left" vertical="center" wrapText="1"/>
    </xf>
    <xf numFmtId="0" fontId="7" fillId="3" borderId="0" xfId="3" applyFont="1">
      <alignment horizontal="center" vertical="center"/>
    </xf>
    <xf numFmtId="0" fontId="7" fillId="3" borderId="0" xfId="3" applyNumberFormat="1" applyFont="1">
      <alignment horizontal="center" vertical="center"/>
    </xf>
    <xf numFmtId="0" fontId="16" fillId="0" borderId="0" xfId="21" applyFont="1" applyBorder="1" applyAlignment="1">
      <alignment horizontal="center" vertical="center" wrapText="1"/>
    </xf>
    <xf numFmtId="0" fontId="16" fillId="0" borderId="24" xfId="21" applyFont="1" applyBorder="1" applyAlignment="1">
      <alignment horizontal="center" vertical="center" wrapText="1"/>
    </xf>
    <xf numFmtId="0" fontId="5" fillId="0" borderId="0" xfId="21" applyFont="1" applyBorder="1" applyAlignment="1">
      <alignment horizontal="center" vertical="center" wrapText="1"/>
    </xf>
    <xf numFmtId="0" fontId="6" fillId="0" borderId="21" xfId="0" applyFont="1" applyBorder="1" applyAlignment="1">
      <alignment wrapText="1"/>
    </xf>
    <xf numFmtId="0" fontId="6" fillId="0" borderId="0" xfId="0" applyFont="1" applyBorder="1" applyAlignment="1">
      <alignment wrapText="1"/>
    </xf>
    <xf numFmtId="0" fontId="6" fillId="0" borderId="22" xfId="0" applyFont="1" applyBorder="1" applyAlignment="1">
      <alignment wrapText="1"/>
    </xf>
    <xf numFmtId="0" fontId="7" fillId="10" borderId="0" xfId="26" applyFont="1" applyBorder="1" applyAlignment="1">
      <alignment horizontal="center" vertical="center"/>
    </xf>
    <xf numFmtId="0" fontId="7" fillId="10" borderId="0" xfId="26" applyFont="1" applyBorder="1" applyAlignment="1">
      <alignment vertical="center"/>
    </xf>
    <xf numFmtId="49" fontId="7" fillId="10" borderId="0" xfId="26" applyNumberFormat="1" applyFont="1" applyBorder="1" applyAlignment="1">
      <alignment horizontal="center" vertical="center"/>
    </xf>
    <xf numFmtId="0" fontId="6" fillId="10" borderId="11" xfId="0" applyFont="1" applyFill="1" applyBorder="1" applyAlignment="1">
      <alignment wrapText="1"/>
    </xf>
    <xf numFmtId="0" fontId="6" fillId="10" borderId="12" xfId="0" applyFont="1" applyFill="1" applyBorder="1" applyAlignment="1"/>
    <xf numFmtId="0" fontId="6" fillId="10" borderId="13" xfId="0" applyFont="1" applyFill="1" applyBorder="1" applyAlignment="1"/>
    <xf numFmtId="0" fontId="7" fillId="8" borderId="7" xfId="17" applyFont="1" applyAlignment="1">
      <alignment vertical="center"/>
    </xf>
    <xf numFmtId="0" fontId="7" fillId="8" borderId="16" xfId="17" applyFont="1" applyBorder="1" applyAlignment="1">
      <alignment vertical="center"/>
    </xf>
  </cellXfs>
  <cellStyles count="27">
    <cellStyle name="bsbody" xfId="1" xr:uid="{00000000-0005-0000-0000-000000000000}"/>
    <cellStyle name="bsfoot" xfId="2" xr:uid="{00000000-0005-0000-0000-000001000000}"/>
    <cellStyle name="bshead" xfId="3" xr:uid="{00000000-0005-0000-0000-000002000000}"/>
    <cellStyle name="Comma" xfId="4" builtinId="3"/>
    <cellStyle name="GenJour#" xfId="5" xr:uid="{00000000-0005-0000-0000-000004000000}"/>
    <cellStyle name="GenJour1" xfId="6" xr:uid="{00000000-0005-0000-0000-000005000000}"/>
    <cellStyle name="GenJour2" xfId="7" xr:uid="{00000000-0005-0000-0000-000006000000}"/>
    <cellStyle name="GenJourBody" xfId="8" xr:uid="{00000000-0005-0000-0000-000007000000}"/>
    <cellStyle name="GenJourDate" xfId="9" xr:uid="{00000000-0005-0000-0000-000008000000}"/>
    <cellStyle name="GenJourDes" xfId="10" xr:uid="{00000000-0005-0000-0000-000009000000}"/>
    <cellStyle name="GenJourFoot" xfId="11" xr:uid="{00000000-0005-0000-0000-00000A000000}"/>
    <cellStyle name="GenJourHead" xfId="12" xr:uid="{00000000-0005-0000-0000-00000B000000}"/>
    <cellStyle name="LedgBody" xfId="13" xr:uid="{00000000-0005-0000-0000-00000C000000}"/>
    <cellStyle name="ledgerwkbk" xfId="14" xr:uid="{00000000-0005-0000-0000-00000D000000}"/>
    <cellStyle name="ledgerwkbk 2" xfId="15" xr:uid="{00000000-0005-0000-0000-00000E000000}"/>
    <cellStyle name="LedgGreen" xfId="16" xr:uid="{00000000-0005-0000-0000-00000F000000}"/>
    <cellStyle name="LedgHead" xfId="17" xr:uid="{00000000-0005-0000-0000-000010000000}"/>
    <cellStyle name="LedgSide" xfId="18" xr:uid="{00000000-0005-0000-0000-000011000000}"/>
    <cellStyle name="LedgSide 2" xfId="19" xr:uid="{00000000-0005-0000-0000-000012000000}"/>
    <cellStyle name="LedgYellow" xfId="20" xr:uid="{00000000-0005-0000-0000-000013000000}"/>
    <cellStyle name="Normal" xfId="0" builtinId="0"/>
    <cellStyle name="Normal 2" xfId="21" xr:uid="{00000000-0005-0000-0000-000015000000}"/>
    <cellStyle name="POA" xfId="22" xr:uid="{00000000-0005-0000-0000-000016000000}"/>
    <cellStyle name="POAanswer" xfId="23" xr:uid="{00000000-0005-0000-0000-000017000000}"/>
    <cellStyle name="POAhead" xfId="24" xr:uid="{00000000-0005-0000-0000-000018000000}"/>
    <cellStyle name="trialbody" xfId="25" xr:uid="{00000000-0005-0000-0000-000019000000}"/>
    <cellStyle name="trialhead"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D1B2"/>
      <rgbColor rgb="001FB714"/>
      <rgbColor rgb="000000D4"/>
      <rgbColor rgb="00FCF305"/>
      <rgbColor rgb="00F1ECDA"/>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0EDF0"/>
      <rgbColor rgb="00CCFFFF"/>
      <rgbColor rgb="00CCFFCC"/>
      <rgbColor rgb="00FFFF99"/>
      <rgbColor rgb="002C3B62"/>
      <rgbColor rgb="006C602B"/>
      <rgbColor rgb="00F6F7F5"/>
      <rgbColor rgb="004C7C38"/>
      <rgbColor rgb="003366FF"/>
      <rgbColor rgb="0033CCCC"/>
      <rgbColor rgb="00F6F7EC"/>
      <rgbColor rgb="00FDF6E2"/>
      <rgbColor rgb="00E7EDDC"/>
      <rgbColor rgb="00C7D6B5"/>
      <rgbColor rgb="00666699"/>
      <rgbColor rgb="00969696"/>
      <rgbColor rgb="00003366"/>
      <rgbColor rgb="00339966"/>
      <rgbColor rgb="00003300"/>
      <rgbColor rgb="00333300"/>
      <rgbColor rgb="00993300"/>
      <rgbColor rgb="00993366"/>
      <rgbColor rgb="00333399"/>
      <rgbColor rgb="00333333"/>
    </indexed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0</xdr:colOff>
      <xdr:row>4</xdr:row>
      <xdr:rowOff>142875</xdr:rowOff>
    </xdr:from>
    <xdr:to>
      <xdr:col>7</xdr:col>
      <xdr:colOff>0</xdr:colOff>
      <xdr:row>6</xdr:row>
      <xdr:rowOff>152400</xdr:rowOff>
    </xdr:to>
    <xdr:sp macro="" textlink="">
      <xdr:nvSpPr>
        <xdr:cNvPr id="159795" name="AutoShape 1">
          <a:extLst>
            <a:ext uri="{FF2B5EF4-FFF2-40B4-BE49-F238E27FC236}">
              <a16:creationId xmlns:a16="http://schemas.microsoft.com/office/drawing/2014/main" id="{00000000-0008-0000-0200-000033700200}"/>
            </a:ext>
          </a:extLst>
        </xdr:cNvPr>
        <xdr:cNvSpPr>
          <a:spLocks noChangeArrowheads="1"/>
        </xdr:cNvSpPr>
      </xdr:nvSpPr>
      <xdr:spPr bwMode="auto">
        <a:xfrm>
          <a:off x="5514975" y="1209675"/>
          <a:ext cx="0" cy="542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142875</xdr:rowOff>
    </xdr:from>
    <xdr:to>
      <xdr:col>7</xdr:col>
      <xdr:colOff>0</xdr:colOff>
      <xdr:row>6</xdr:row>
      <xdr:rowOff>152400</xdr:rowOff>
    </xdr:to>
    <xdr:sp macro="" textlink="">
      <xdr:nvSpPr>
        <xdr:cNvPr id="159796" name="AutoShape 2">
          <a:extLst>
            <a:ext uri="{FF2B5EF4-FFF2-40B4-BE49-F238E27FC236}">
              <a16:creationId xmlns:a16="http://schemas.microsoft.com/office/drawing/2014/main" id="{00000000-0008-0000-0200-000034700200}"/>
            </a:ext>
          </a:extLst>
        </xdr:cNvPr>
        <xdr:cNvSpPr>
          <a:spLocks noChangeArrowheads="1"/>
        </xdr:cNvSpPr>
      </xdr:nvSpPr>
      <xdr:spPr bwMode="auto">
        <a:xfrm>
          <a:off x="5514975" y="1209675"/>
          <a:ext cx="0" cy="542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142875</xdr:rowOff>
    </xdr:from>
    <xdr:to>
      <xdr:col>7</xdr:col>
      <xdr:colOff>0</xdr:colOff>
      <xdr:row>6</xdr:row>
      <xdr:rowOff>152400</xdr:rowOff>
    </xdr:to>
    <xdr:sp macro="" textlink="">
      <xdr:nvSpPr>
        <xdr:cNvPr id="159797" name="AutoShape 3">
          <a:extLst>
            <a:ext uri="{FF2B5EF4-FFF2-40B4-BE49-F238E27FC236}">
              <a16:creationId xmlns:a16="http://schemas.microsoft.com/office/drawing/2014/main" id="{00000000-0008-0000-0200-000035700200}"/>
            </a:ext>
          </a:extLst>
        </xdr:cNvPr>
        <xdr:cNvSpPr>
          <a:spLocks noChangeArrowheads="1"/>
        </xdr:cNvSpPr>
      </xdr:nvSpPr>
      <xdr:spPr bwMode="auto">
        <a:xfrm>
          <a:off x="5514975" y="1209675"/>
          <a:ext cx="0" cy="542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142875</xdr:rowOff>
    </xdr:from>
    <xdr:to>
      <xdr:col>7</xdr:col>
      <xdr:colOff>0</xdr:colOff>
      <xdr:row>6</xdr:row>
      <xdr:rowOff>152400</xdr:rowOff>
    </xdr:to>
    <xdr:sp macro="" textlink="">
      <xdr:nvSpPr>
        <xdr:cNvPr id="159798" name="AutoShape 4">
          <a:extLst>
            <a:ext uri="{FF2B5EF4-FFF2-40B4-BE49-F238E27FC236}">
              <a16:creationId xmlns:a16="http://schemas.microsoft.com/office/drawing/2014/main" id="{00000000-0008-0000-0200-000036700200}"/>
            </a:ext>
          </a:extLst>
        </xdr:cNvPr>
        <xdr:cNvSpPr>
          <a:spLocks noChangeArrowheads="1"/>
        </xdr:cNvSpPr>
      </xdr:nvSpPr>
      <xdr:spPr bwMode="auto">
        <a:xfrm>
          <a:off x="5514975" y="1209675"/>
          <a:ext cx="0" cy="542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142875</xdr:rowOff>
    </xdr:from>
    <xdr:to>
      <xdr:col>7</xdr:col>
      <xdr:colOff>0</xdr:colOff>
      <xdr:row>6</xdr:row>
      <xdr:rowOff>152400</xdr:rowOff>
    </xdr:to>
    <xdr:sp macro="" textlink="">
      <xdr:nvSpPr>
        <xdr:cNvPr id="159799" name="AutoShape 5">
          <a:extLst>
            <a:ext uri="{FF2B5EF4-FFF2-40B4-BE49-F238E27FC236}">
              <a16:creationId xmlns:a16="http://schemas.microsoft.com/office/drawing/2014/main" id="{00000000-0008-0000-0200-000037700200}"/>
            </a:ext>
          </a:extLst>
        </xdr:cNvPr>
        <xdr:cNvSpPr>
          <a:spLocks noChangeArrowheads="1"/>
        </xdr:cNvSpPr>
      </xdr:nvSpPr>
      <xdr:spPr bwMode="auto">
        <a:xfrm>
          <a:off x="5514975" y="1209675"/>
          <a:ext cx="0" cy="542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142875</xdr:rowOff>
    </xdr:from>
    <xdr:to>
      <xdr:col>7</xdr:col>
      <xdr:colOff>0</xdr:colOff>
      <xdr:row>6</xdr:row>
      <xdr:rowOff>152400</xdr:rowOff>
    </xdr:to>
    <xdr:sp macro="" textlink="">
      <xdr:nvSpPr>
        <xdr:cNvPr id="159800" name="AutoShape 6">
          <a:extLst>
            <a:ext uri="{FF2B5EF4-FFF2-40B4-BE49-F238E27FC236}">
              <a16:creationId xmlns:a16="http://schemas.microsoft.com/office/drawing/2014/main" id="{00000000-0008-0000-0200-000038700200}"/>
            </a:ext>
          </a:extLst>
        </xdr:cNvPr>
        <xdr:cNvSpPr>
          <a:spLocks noChangeArrowheads="1"/>
        </xdr:cNvSpPr>
      </xdr:nvSpPr>
      <xdr:spPr bwMode="auto">
        <a:xfrm>
          <a:off x="5514975" y="1209675"/>
          <a:ext cx="0" cy="542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142875</xdr:rowOff>
    </xdr:from>
    <xdr:to>
      <xdr:col>7</xdr:col>
      <xdr:colOff>0</xdr:colOff>
      <xdr:row>6</xdr:row>
      <xdr:rowOff>152400</xdr:rowOff>
    </xdr:to>
    <xdr:sp macro="" textlink="">
      <xdr:nvSpPr>
        <xdr:cNvPr id="159801" name="AutoShape 7">
          <a:extLst>
            <a:ext uri="{FF2B5EF4-FFF2-40B4-BE49-F238E27FC236}">
              <a16:creationId xmlns:a16="http://schemas.microsoft.com/office/drawing/2014/main" id="{00000000-0008-0000-0200-000039700200}"/>
            </a:ext>
          </a:extLst>
        </xdr:cNvPr>
        <xdr:cNvSpPr>
          <a:spLocks noChangeArrowheads="1"/>
        </xdr:cNvSpPr>
      </xdr:nvSpPr>
      <xdr:spPr bwMode="auto">
        <a:xfrm>
          <a:off x="5514975" y="1209675"/>
          <a:ext cx="0" cy="542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142875</xdr:rowOff>
    </xdr:from>
    <xdr:to>
      <xdr:col>7</xdr:col>
      <xdr:colOff>0</xdr:colOff>
      <xdr:row>6</xdr:row>
      <xdr:rowOff>152400</xdr:rowOff>
    </xdr:to>
    <xdr:sp macro="" textlink="">
      <xdr:nvSpPr>
        <xdr:cNvPr id="159802" name="AutoShape 8">
          <a:extLst>
            <a:ext uri="{FF2B5EF4-FFF2-40B4-BE49-F238E27FC236}">
              <a16:creationId xmlns:a16="http://schemas.microsoft.com/office/drawing/2014/main" id="{00000000-0008-0000-0200-00003A700200}"/>
            </a:ext>
          </a:extLst>
        </xdr:cNvPr>
        <xdr:cNvSpPr>
          <a:spLocks noChangeArrowheads="1"/>
        </xdr:cNvSpPr>
      </xdr:nvSpPr>
      <xdr:spPr bwMode="auto">
        <a:xfrm>
          <a:off x="5514975" y="1209675"/>
          <a:ext cx="0" cy="542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142875</xdr:rowOff>
    </xdr:from>
    <xdr:to>
      <xdr:col>7</xdr:col>
      <xdr:colOff>0</xdr:colOff>
      <xdr:row>6</xdr:row>
      <xdr:rowOff>152400</xdr:rowOff>
    </xdr:to>
    <xdr:sp macro="" textlink="">
      <xdr:nvSpPr>
        <xdr:cNvPr id="159803" name="AutoShape 9">
          <a:extLst>
            <a:ext uri="{FF2B5EF4-FFF2-40B4-BE49-F238E27FC236}">
              <a16:creationId xmlns:a16="http://schemas.microsoft.com/office/drawing/2014/main" id="{00000000-0008-0000-0200-00003B700200}"/>
            </a:ext>
          </a:extLst>
        </xdr:cNvPr>
        <xdr:cNvSpPr>
          <a:spLocks noChangeArrowheads="1"/>
        </xdr:cNvSpPr>
      </xdr:nvSpPr>
      <xdr:spPr bwMode="auto">
        <a:xfrm>
          <a:off x="5514975" y="1209675"/>
          <a:ext cx="0" cy="542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142875</xdr:rowOff>
    </xdr:from>
    <xdr:to>
      <xdr:col>7</xdr:col>
      <xdr:colOff>0</xdr:colOff>
      <xdr:row>6</xdr:row>
      <xdr:rowOff>152400</xdr:rowOff>
    </xdr:to>
    <xdr:sp macro="" textlink="">
      <xdr:nvSpPr>
        <xdr:cNvPr id="159804" name="AutoShape 10">
          <a:extLst>
            <a:ext uri="{FF2B5EF4-FFF2-40B4-BE49-F238E27FC236}">
              <a16:creationId xmlns:a16="http://schemas.microsoft.com/office/drawing/2014/main" id="{00000000-0008-0000-0200-00003C700200}"/>
            </a:ext>
          </a:extLst>
        </xdr:cNvPr>
        <xdr:cNvSpPr>
          <a:spLocks noChangeArrowheads="1"/>
        </xdr:cNvSpPr>
      </xdr:nvSpPr>
      <xdr:spPr bwMode="auto">
        <a:xfrm>
          <a:off x="5514975" y="1209675"/>
          <a:ext cx="0" cy="542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142875</xdr:rowOff>
    </xdr:from>
    <xdr:to>
      <xdr:col>7</xdr:col>
      <xdr:colOff>0</xdr:colOff>
      <xdr:row>6</xdr:row>
      <xdr:rowOff>152400</xdr:rowOff>
    </xdr:to>
    <xdr:sp macro="" textlink="">
      <xdr:nvSpPr>
        <xdr:cNvPr id="159805" name="AutoShape 11">
          <a:extLst>
            <a:ext uri="{FF2B5EF4-FFF2-40B4-BE49-F238E27FC236}">
              <a16:creationId xmlns:a16="http://schemas.microsoft.com/office/drawing/2014/main" id="{00000000-0008-0000-0200-00003D700200}"/>
            </a:ext>
          </a:extLst>
        </xdr:cNvPr>
        <xdr:cNvSpPr>
          <a:spLocks noChangeArrowheads="1"/>
        </xdr:cNvSpPr>
      </xdr:nvSpPr>
      <xdr:spPr bwMode="auto">
        <a:xfrm>
          <a:off x="5514975" y="1209675"/>
          <a:ext cx="0" cy="542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142875</xdr:rowOff>
    </xdr:from>
    <xdr:to>
      <xdr:col>7</xdr:col>
      <xdr:colOff>0</xdr:colOff>
      <xdr:row>6</xdr:row>
      <xdr:rowOff>152400</xdr:rowOff>
    </xdr:to>
    <xdr:sp macro="" textlink="">
      <xdr:nvSpPr>
        <xdr:cNvPr id="159806" name="AutoShape 12">
          <a:extLst>
            <a:ext uri="{FF2B5EF4-FFF2-40B4-BE49-F238E27FC236}">
              <a16:creationId xmlns:a16="http://schemas.microsoft.com/office/drawing/2014/main" id="{00000000-0008-0000-0200-00003E700200}"/>
            </a:ext>
          </a:extLst>
        </xdr:cNvPr>
        <xdr:cNvSpPr>
          <a:spLocks noChangeArrowheads="1"/>
        </xdr:cNvSpPr>
      </xdr:nvSpPr>
      <xdr:spPr bwMode="auto">
        <a:xfrm>
          <a:off x="5514975" y="1209675"/>
          <a:ext cx="0" cy="542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142875</xdr:rowOff>
    </xdr:from>
    <xdr:to>
      <xdr:col>7</xdr:col>
      <xdr:colOff>0</xdr:colOff>
      <xdr:row>6</xdr:row>
      <xdr:rowOff>152400</xdr:rowOff>
    </xdr:to>
    <xdr:sp macro="" textlink="">
      <xdr:nvSpPr>
        <xdr:cNvPr id="159807" name="AutoShape 13">
          <a:extLst>
            <a:ext uri="{FF2B5EF4-FFF2-40B4-BE49-F238E27FC236}">
              <a16:creationId xmlns:a16="http://schemas.microsoft.com/office/drawing/2014/main" id="{00000000-0008-0000-0200-00003F700200}"/>
            </a:ext>
          </a:extLst>
        </xdr:cNvPr>
        <xdr:cNvSpPr>
          <a:spLocks noChangeArrowheads="1"/>
        </xdr:cNvSpPr>
      </xdr:nvSpPr>
      <xdr:spPr bwMode="auto">
        <a:xfrm>
          <a:off x="5514975" y="1209675"/>
          <a:ext cx="0" cy="542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142875</xdr:rowOff>
    </xdr:from>
    <xdr:to>
      <xdr:col>7</xdr:col>
      <xdr:colOff>0</xdr:colOff>
      <xdr:row>6</xdr:row>
      <xdr:rowOff>152400</xdr:rowOff>
    </xdr:to>
    <xdr:sp macro="" textlink="">
      <xdr:nvSpPr>
        <xdr:cNvPr id="159808" name="AutoShape 14">
          <a:extLst>
            <a:ext uri="{FF2B5EF4-FFF2-40B4-BE49-F238E27FC236}">
              <a16:creationId xmlns:a16="http://schemas.microsoft.com/office/drawing/2014/main" id="{00000000-0008-0000-0200-000040700200}"/>
            </a:ext>
          </a:extLst>
        </xdr:cNvPr>
        <xdr:cNvSpPr>
          <a:spLocks noChangeArrowheads="1"/>
        </xdr:cNvSpPr>
      </xdr:nvSpPr>
      <xdr:spPr bwMode="auto">
        <a:xfrm>
          <a:off x="5514975" y="1209675"/>
          <a:ext cx="0" cy="542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104775</xdr:rowOff>
    </xdr:from>
    <xdr:to>
      <xdr:col>7</xdr:col>
      <xdr:colOff>0</xdr:colOff>
      <xdr:row>6</xdr:row>
      <xdr:rowOff>123825</xdr:rowOff>
    </xdr:to>
    <xdr:sp macro="" textlink="">
      <xdr:nvSpPr>
        <xdr:cNvPr id="159809" name="AutoShape 15">
          <a:extLst>
            <a:ext uri="{FF2B5EF4-FFF2-40B4-BE49-F238E27FC236}">
              <a16:creationId xmlns:a16="http://schemas.microsoft.com/office/drawing/2014/main" id="{00000000-0008-0000-0200-000041700200}"/>
            </a:ext>
          </a:extLst>
        </xdr:cNvPr>
        <xdr:cNvSpPr>
          <a:spLocks noChangeArrowheads="1"/>
        </xdr:cNvSpPr>
      </xdr:nvSpPr>
      <xdr:spPr bwMode="auto">
        <a:xfrm>
          <a:off x="5514975" y="1171575"/>
          <a:ext cx="0" cy="55245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xdr:row>
      <xdr:rowOff>123825</xdr:rowOff>
    </xdr:from>
    <xdr:to>
      <xdr:col>7</xdr:col>
      <xdr:colOff>0</xdr:colOff>
      <xdr:row>6</xdr:row>
      <xdr:rowOff>142875</xdr:rowOff>
    </xdr:to>
    <xdr:sp macro="" textlink="">
      <xdr:nvSpPr>
        <xdr:cNvPr id="159810" name="AutoShape 16">
          <a:extLst>
            <a:ext uri="{FF2B5EF4-FFF2-40B4-BE49-F238E27FC236}">
              <a16:creationId xmlns:a16="http://schemas.microsoft.com/office/drawing/2014/main" id="{00000000-0008-0000-0200-000042700200}"/>
            </a:ext>
          </a:extLst>
        </xdr:cNvPr>
        <xdr:cNvSpPr>
          <a:spLocks noChangeArrowheads="1"/>
        </xdr:cNvSpPr>
      </xdr:nvSpPr>
      <xdr:spPr bwMode="auto">
        <a:xfrm>
          <a:off x="5514975" y="1190625"/>
          <a:ext cx="0" cy="55245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0</xdr:colOff>
      <xdr:row>16</xdr:row>
      <xdr:rowOff>0</xdr:rowOff>
    </xdr:to>
    <xdr:sp macro="" textlink="">
      <xdr:nvSpPr>
        <xdr:cNvPr id="159811" name="AutoShape 17">
          <a:extLst>
            <a:ext uri="{FF2B5EF4-FFF2-40B4-BE49-F238E27FC236}">
              <a16:creationId xmlns:a16="http://schemas.microsoft.com/office/drawing/2014/main" id="{00000000-0008-0000-0200-000043700200}"/>
            </a:ext>
          </a:extLst>
        </xdr:cNvPr>
        <xdr:cNvSpPr>
          <a:spLocks noChangeArrowheads="1"/>
        </xdr:cNvSpPr>
      </xdr:nvSpPr>
      <xdr:spPr bwMode="auto">
        <a:xfrm>
          <a:off x="5514975" y="4267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0</xdr:colOff>
      <xdr:row>16</xdr:row>
      <xdr:rowOff>0</xdr:rowOff>
    </xdr:to>
    <xdr:sp macro="" textlink="">
      <xdr:nvSpPr>
        <xdr:cNvPr id="159812" name="AutoShape 18">
          <a:extLst>
            <a:ext uri="{FF2B5EF4-FFF2-40B4-BE49-F238E27FC236}">
              <a16:creationId xmlns:a16="http://schemas.microsoft.com/office/drawing/2014/main" id="{00000000-0008-0000-0200-000044700200}"/>
            </a:ext>
          </a:extLst>
        </xdr:cNvPr>
        <xdr:cNvSpPr>
          <a:spLocks noChangeArrowheads="1"/>
        </xdr:cNvSpPr>
      </xdr:nvSpPr>
      <xdr:spPr bwMode="auto">
        <a:xfrm>
          <a:off x="5514975" y="4267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0</xdr:colOff>
      <xdr:row>16</xdr:row>
      <xdr:rowOff>0</xdr:rowOff>
    </xdr:to>
    <xdr:sp macro="" textlink="">
      <xdr:nvSpPr>
        <xdr:cNvPr id="159813" name="AutoShape 19">
          <a:extLst>
            <a:ext uri="{FF2B5EF4-FFF2-40B4-BE49-F238E27FC236}">
              <a16:creationId xmlns:a16="http://schemas.microsoft.com/office/drawing/2014/main" id="{00000000-0008-0000-0200-000045700200}"/>
            </a:ext>
          </a:extLst>
        </xdr:cNvPr>
        <xdr:cNvSpPr>
          <a:spLocks noChangeArrowheads="1"/>
        </xdr:cNvSpPr>
      </xdr:nvSpPr>
      <xdr:spPr bwMode="auto">
        <a:xfrm>
          <a:off x="5514975" y="4267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0</xdr:colOff>
      <xdr:row>16</xdr:row>
      <xdr:rowOff>0</xdr:rowOff>
    </xdr:to>
    <xdr:sp macro="" textlink="">
      <xdr:nvSpPr>
        <xdr:cNvPr id="159814" name="AutoShape 20">
          <a:extLst>
            <a:ext uri="{FF2B5EF4-FFF2-40B4-BE49-F238E27FC236}">
              <a16:creationId xmlns:a16="http://schemas.microsoft.com/office/drawing/2014/main" id="{00000000-0008-0000-0200-000046700200}"/>
            </a:ext>
          </a:extLst>
        </xdr:cNvPr>
        <xdr:cNvSpPr>
          <a:spLocks noChangeArrowheads="1"/>
        </xdr:cNvSpPr>
      </xdr:nvSpPr>
      <xdr:spPr bwMode="auto">
        <a:xfrm>
          <a:off x="5514975" y="4267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0</xdr:colOff>
      <xdr:row>16</xdr:row>
      <xdr:rowOff>0</xdr:rowOff>
    </xdr:to>
    <xdr:sp macro="" textlink="">
      <xdr:nvSpPr>
        <xdr:cNvPr id="159815" name="AutoShape 21">
          <a:extLst>
            <a:ext uri="{FF2B5EF4-FFF2-40B4-BE49-F238E27FC236}">
              <a16:creationId xmlns:a16="http://schemas.microsoft.com/office/drawing/2014/main" id="{00000000-0008-0000-0200-000047700200}"/>
            </a:ext>
          </a:extLst>
        </xdr:cNvPr>
        <xdr:cNvSpPr>
          <a:spLocks noChangeArrowheads="1"/>
        </xdr:cNvSpPr>
      </xdr:nvSpPr>
      <xdr:spPr bwMode="auto">
        <a:xfrm>
          <a:off x="5514975" y="4267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0</xdr:colOff>
      <xdr:row>16</xdr:row>
      <xdr:rowOff>0</xdr:rowOff>
    </xdr:to>
    <xdr:sp macro="" textlink="">
      <xdr:nvSpPr>
        <xdr:cNvPr id="159816" name="AutoShape 22">
          <a:extLst>
            <a:ext uri="{FF2B5EF4-FFF2-40B4-BE49-F238E27FC236}">
              <a16:creationId xmlns:a16="http://schemas.microsoft.com/office/drawing/2014/main" id="{00000000-0008-0000-0200-000048700200}"/>
            </a:ext>
          </a:extLst>
        </xdr:cNvPr>
        <xdr:cNvSpPr>
          <a:spLocks noChangeArrowheads="1"/>
        </xdr:cNvSpPr>
      </xdr:nvSpPr>
      <xdr:spPr bwMode="auto">
        <a:xfrm>
          <a:off x="5514975" y="4267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0</xdr:colOff>
      <xdr:row>16</xdr:row>
      <xdr:rowOff>0</xdr:rowOff>
    </xdr:to>
    <xdr:sp macro="" textlink="">
      <xdr:nvSpPr>
        <xdr:cNvPr id="159817" name="AutoShape 23">
          <a:extLst>
            <a:ext uri="{FF2B5EF4-FFF2-40B4-BE49-F238E27FC236}">
              <a16:creationId xmlns:a16="http://schemas.microsoft.com/office/drawing/2014/main" id="{00000000-0008-0000-0200-000049700200}"/>
            </a:ext>
          </a:extLst>
        </xdr:cNvPr>
        <xdr:cNvSpPr>
          <a:spLocks noChangeArrowheads="1"/>
        </xdr:cNvSpPr>
      </xdr:nvSpPr>
      <xdr:spPr bwMode="auto">
        <a:xfrm>
          <a:off x="5514975" y="4267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0</xdr:colOff>
      <xdr:row>16</xdr:row>
      <xdr:rowOff>0</xdr:rowOff>
    </xdr:to>
    <xdr:sp macro="" textlink="">
      <xdr:nvSpPr>
        <xdr:cNvPr id="159818" name="AutoShape 24">
          <a:extLst>
            <a:ext uri="{FF2B5EF4-FFF2-40B4-BE49-F238E27FC236}">
              <a16:creationId xmlns:a16="http://schemas.microsoft.com/office/drawing/2014/main" id="{00000000-0008-0000-0200-00004A700200}"/>
            </a:ext>
          </a:extLst>
        </xdr:cNvPr>
        <xdr:cNvSpPr>
          <a:spLocks noChangeArrowheads="1"/>
        </xdr:cNvSpPr>
      </xdr:nvSpPr>
      <xdr:spPr bwMode="auto">
        <a:xfrm>
          <a:off x="5514975" y="4267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0</xdr:colOff>
      <xdr:row>16</xdr:row>
      <xdr:rowOff>0</xdr:rowOff>
    </xdr:to>
    <xdr:sp macro="" textlink="">
      <xdr:nvSpPr>
        <xdr:cNvPr id="159819" name="AutoShape 25">
          <a:extLst>
            <a:ext uri="{FF2B5EF4-FFF2-40B4-BE49-F238E27FC236}">
              <a16:creationId xmlns:a16="http://schemas.microsoft.com/office/drawing/2014/main" id="{00000000-0008-0000-0200-00004B700200}"/>
            </a:ext>
          </a:extLst>
        </xdr:cNvPr>
        <xdr:cNvSpPr>
          <a:spLocks noChangeArrowheads="1"/>
        </xdr:cNvSpPr>
      </xdr:nvSpPr>
      <xdr:spPr bwMode="auto">
        <a:xfrm>
          <a:off x="5514975" y="4267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0</xdr:colOff>
      <xdr:row>16</xdr:row>
      <xdr:rowOff>0</xdr:rowOff>
    </xdr:to>
    <xdr:sp macro="" textlink="">
      <xdr:nvSpPr>
        <xdr:cNvPr id="159820" name="AutoShape 26">
          <a:extLst>
            <a:ext uri="{FF2B5EF4-FFF2-40B4-BE49-F238E27FC236}">
              <a16:creationId xmlns:a16="http://schemas.microsoft.com/office/drawing/2014/main" id="{00000000-0008-0000-0200-00004C700200}"/>
            </a:ext>
          </a:extLst>
        </xdr:cNvPr>
        <xdr:cNvSpPr>
          <a:spLocks noChangeArrowheads="1"/>
        </xdr:cNvSpPr>
      </xdr:nvSpPr>
      <xdr:spPr bwMode="auto">
        <a:xfrm>
          <a:off x="5514975" y="4267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0</xdr:colOff>
      <xdr:row>16</xdr:row>
      <xdr:rowOff>0</xdr:rowOff>
    </xdr:to>
    <xdr:sp macro="" textlink="">
      <xdr:nvSpPr>
        <xdr:cNvPr id="159821" name="AutoShape 27">
          <a:extLst>
            <a:ext uri="{FF2B5EF4-FFF2-40B4-BE49-F238E27FC236}">
              <a16:creationId xmlns:a16="http://schemas.microsoft.com/office/drawing/2014/main" id="{00000000-0008-0000-0200-00004D700200}"/>
            </a:ext>
          </a:extLst>
        </xdr:cNvPr>
        <xdr:cNvSpPr>
          <a:spLocks noChangeArrowheads="1"/>
        </xdr:cNvSpPr>
      </xdr:nvSpPr>
      <xdr:spPr bwMode="auto">
        <a:xfrm>
          <a:off x="5514975" y="4267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0</xdr:colOff>
      <xdr:row>16</xdr:row>
      <xdr:rowOff>0</xdr:rowOff>
    </xdr:to>
    <xdr:sp macro="" textlink="">
      <xdr:nvSpPr>
        <xdr:cNvPr id="159822" name="AutoShape 28">
          <a:extLst>
            <a:ext uri="{FF2B5EF4-FFF2-40B4-BE49-F238E27FC236}">
              <a16:creationId xmlns:a16="http://schemas.microsoft.com/office/drawing/2014/main" id="{00000000-0008-0000-0200-00004E700200}"/>
            </a:ext>
          </a:extLst>
        </xdr:cNvPr>
        <xdr:cNvSpPr>
          <a:spLocks noChangeArrowheads="1"/>
        </xdr:cNvSpPr>
      </xdr:nvSpPr>
      <xdr:spPr bwMode="auto">
        <a:xfrm>
          <a:off x="5514975" y="4267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0</xdr:colOff>
      <xdr:row>16</xdr:row>
      <xdr:rowOff>0</xdr:rowOff>
    </xdr:to>
    <xdr:sp macro="" textlink="">
      <xdr:nvSpPr>
        <xdr:cNvPr id="159823" name="AutoShape 29">
          <a:extLst>
            <a:ext uri="{FF2B5EF4-FFF2-40B4-BE49-F238E27FC236}">
              <a16:creationId xmlns:a16="http://schemas.microsoft.com/office/drawing/2014/main" id="{00000000-0008-0000-0200-00004F700200}"/>
            </a:ext>
          </a:extLst>
        </xdr:cNvPr>
        <xdr:cNvSpPr>
          <a:spLocks noChangeArrowheads="1"/>
        </xdr:cNvSpPr>
      </xdr:nvSpPr>
      <xdr:spPr bwMode="auto">
        <a:xfrm>
          <a:off x="5514975" y="4267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0</xdr:colOff>
      <xdr:row>16</xdr:row>
      <xdr:rowOff>0</xdr:rowOff>
    </xdr:to>
    <xdr:sp macro="" textlink="">
      <xdr:nvSpPr>
        <xdr:cNvPr id="159824" name="AutoShape 30">
          <a:extLst>
            <a:ext uri="{FF2B5EF4-FFF2-40B4-BE49-F238E27FC236}">
              <a16:creationId xmlns:a16="http://schemas.microsoft.com/office/drawing/2014/main" id="{00000000-0008-0000-0200-000050700200}"/>
            </a:ext>
          </a:extLst>
        </xdr:cNvPr>
        <xdr:cNvSpPr>
          <a:spLocks noChangeArrowheads="1"/>
        </xdr:cNvSpPr>
      </xdr:nvSpPr>
      <xdr:spPr bwMode="auto">
        <a:xfrm>
          <a:off x="5514975" y="4267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0</xdr:colOff>
      <xdr:row>16</xdr:row>
      <xdr:rowOff>0</xdr:rowOff>
    </xdr:to>
    <xdr:sp macro="" textlink="">
      <xdr:nvSpPr>
        <xdr:cNvPr id="159825" name="AutoShape 31">
          <a:extLst>
            <a:ext uri="{FF2B5EF4-FFF2-40B4-BE49-F238E27FC236}">
              <a16:creationId xmlns:a16="http://schemas.microsoft.com/office/drawing/2014/main" id="{00000000-0008-0000-0200-000051700200}"/>
            </a:ext>
          </a:extLst>
        </xdr:cNvPr>
        <xdr:cNvSpPr>
          <a:spLocks noChangeArrowheads="1"/>
        </xdr:cNvSpPr>
      </xdr:nvSpPr>
      <xdr:spPr bwMode="auto">
        <a:xfrm>
          <a:off x="5514975" y="4267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16</xdr:row>
      <xdr:rowOff>0</xdr:rowOff>
    </xdr:from>
    <xdr:to>
      <xdr:col>7</xdr:col>
      <xdr:colOff>0</xdr:colOff>
      <xdr:row>16</xdr:row>
      <xdr:rowOff>0</xdr:rowOff>
    </xdr:to>
    <xdr:sp macro="" textlink="">
      <xdr:nvSpPr>
        <xdr:cNvPr id="159826" name="AutoShape 32">
          <a:extLst>
            <a:ext uri="{FF2B5EF4-FFF2-40B4-BE49-F238E27FC236}">
              <a16:creationId xmlns:a16="http://schemas.microsoft.com/office/drawing/2014/main" id="{00000000-0008-0000-0200-000052700200}"/>
            </a:ext>
          </a:extLst>
        </xdr:cNvPr>
        <xdr:cNvSpPr>
          <a:spLocks noChangeArrowheads="1"/>
        </xdr:cNvSpPr>
      </xdr:nvSpPr>
      <xdr:spPr bwMode="auto">
        <a:xfrm>
          <a:off x="5514975" y="42672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23</xdr:row>
      <xdr:rowOff>142875</xdr:rowOff>
    </xdr:from>
    <xdr:to>
      <xdr:col>7</xdr:col>
      <xdr:colOff>0</xdr:colOff>
      <xdr:row>24</xdr:row>
      <xdr:rowOff>0</xdr:rowOff>
    </xdr:to>
    <xdr:sp macro="" textlink="">
      <xdr:nvSpPr>
        <xdr:cNvPr id="159827" name="AutoShape 33">
          <a:extLst>
            <a:ext uri="{FF2B5EF4-FFF2-40B4-BE49-F238E27FC236}">
              <a16:creationId xmlns:a16="http://schemas.microsoft.com/office/drawing/2014/main" id="{00000000-0008-0000-0200-000053700200}"/>
            </a:ext>
          </a:extLst>
        </xdr:cNvPr>
        <xdr:cNvSpPr>
          <a:spLocks noChangeArrowheads="1"/>
        </xdr:cNvSpPr>
      </xdr:nvSpPr>
      <xdr:spPr bwMode="auto">
        <a:xfrm>
          <a:off x="5514975" y="61531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23</xdr:row>
      <xdr:rowOff>142875</xdr:rowOff>
    </xdr:from>
    <xdr:to>
      <xdr:col>7</xdr:col>
      <xdr:colOff>0</xdr:colOff>
      <xdr:row>24</xdr:row>
      <xdr:rowOff>0</xdr:rowOff>
    </xdr:to>
    <xdr:sp macro="" textlink="">
      <xdr:nvSpPr>
        <xdr:cNvPr id="159828" name="AutoShape 34">
          <a:extLst>
            <a:ext uri="{FF2B5EF4-FFF2-40B4-BE49-F238E27FC236}">
              <a16:creationId xmlns:a16="http://schemas.microsoft.com/office/drawing/2014/main" id="{00000000-0008-0000-0200-000054700200}"/>
            </a:ext>
          </a:extLst>
        </xdr:cNvPr>
        <xdr:cNvSpPr>
          <a:spLocks noChangeArrowheads="1"/>
        </xdr:cNvSpPr>
      </xdr:nvSpPr>
      <xdr:spPr bwMode="auto">
        <a:xfrm>
          <a:off x="5514975" y="61531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23</xdr:row>
      <xdr:rowOff>142875</xdr:rowOff>
    </xdr:from>
    <xdr:to>
      <xdr:col>7</xdr:col>
      <xdr:colOff>0</xdr:colOff>
      <xdr:row>24</xdr:row>
      <xdr:rowOff>0</xdr:rowOff>
    </xdr:to>
    <xdr:sp macro="" textlink="">
      <xdr:nvSpPr>
        <xdr:cNvPr id="159829" name="AutoShape 35">
          <a:extLst>
            <a:ext uri="{FF2B5EF4-FFF2-40B4-BE49-F238E27FC236}">
              <a16:creationId xmlns:a16="http://schemas.microsoft.com/office/drawing/2014/main" id="{00000000-0008-0000-0200-000055700200}"/>
            </a:ext>
          </a:extLst>
        </xdr:cNvPr>
        <xdr:cNvSpPr>
          <a:spLocks noChangeArrowheads="1"/>
        </xdr:cNvSpPr>
      </xdr:nvSpPr>
      <xdr:spPr bwMode="auto">
        <a:xfrm>
          <a:off x="5514975" y="61531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23</xdr:row>
      <xdr:rowOff>142875</xdr:rowOff>
    </xdr:from>
    <xdr:to>
      <xdr:col>7</xdr:col>
      <xdr:colOff>0</xdr:colOff>
      <xdr:row>24</xdr:row>
      <xdr:rowOff>0</xdr:rowOff>
    </xdr:to>
    <xdr:sp macro="" textlink="">
      <xdr:nvSpPr>
        <xdr:cNvPr id="159830" name="AutoShape 36">
          <a:extLst>
            <a:ext uri="{FF2B5EF4-FFF2-40B4-BE49-F238E27FC236}">
              <a16:creationId xmlns:a16="http://schemas.microsoft.com/office/drawing/2014/main" id="{00000000-0008-0000-0200-000056700200}"/>
            </a:ext>
          </a:extLst>
        </xdr:cNvPr>
        <xdr:cNvSpPr>
          <a:spLocks noChangeArrowheads="1"/>
        </xdr:cNvSpPr>
      </xdr:nvSpPr>
      <xdr:spPr bwMode="auto">
        <a:xfrm>
          <a:off x="5514975" y="61531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23</xdr:row>
      <xdr:rowOff>142875</xdr:rowOff>
    </xdr:from>
    <xdr:to>
      <xdr:col>7</xdr:col>
      <xdr:colOff>0</xdr:colOff>
      <xdr:row>24</xdr:row>
      <xdr:rowOff>0</xdr:rowOff>
    </xdr:to>
    <xdr:sp macro="" textlink="">
      <xdr:nvSpPr>
        <xdr:cNvPr id="159831" name="AutoShape 37">
          <a:extLst>
            <a:ext uri="{FF2B5EF4-FFF2-40B4-BE49-F238E27FC236}">
              <a16:creationId xmlns:a16="http://schemas.microsoft.com/office/drawing/2014/main" id="{00000000-0008-0000-0200-000057700200}"/>
            </a:ext>
          </a:extLst>
        </xdr:cNvPr>
        <xdr:cNvSpPr>
          <a:spLocks noChangeArrowheads="1"/>
        </xdr:cNvSpPr>
      </xdr:nvSpPr>
      <xdr:spPr bwMode="auto">
        <a:xfrm>
          <a:off x="5514975" y="61531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23</xdr:row>
      <xdr:rowOff>142875</xdr:rowOff>
    </xdr:from>
    <xdr:to>
      <xdr:col>7</xdr:col>
      <xdr:colOff>0</xdr:colOff>
      <xdr:row>24</xdr:row>
      <xdr:rowOff>0</xdr:rowOff>
    </xdr:to>
    <xdr:sp macro="" textlink="">
      <xdr:nvSpPr>
        <xdr:cNvPr id="159832" name="AutoShape 38">
          <a:extLst>
            <a:ext uri="{FF2B5EF4-FFF2-40B4-BE49-F238E27FC236}">
              <a16:creationId xmlns:a16="http://schemas.microsoft.com/office/drawing/2014/main" id="{00000000-0008-0000-0200-000058700200}"/>
            </a:ext>
          </a:extLst>
        </xdr:cNvPr>
        <xdr:cNvSpPr>
          <a:spLocks noChangeArrowheads="1"/>
        </xdr:cNvSpPr>
      </xdr:nvSpPr>
      <xdr:spPr bwMode="auto">
        <a:xfrm>
          <a:off x="5514975" y="61531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23</xdr:row>
      <xdr:rowOff>142875</xdr:rowOff>
    </xdr:from>
    <xdr:to>
      <xdr:col>7</xdr:col>
      <xdr:colOff>0</xdr:colOff>
      <xdr:row>24</xdr:row>
      <xdr:rowOff>0</xdr:rowOff>
    </xdr:to>
    <xdr:sp macro="" textlink="">
      <xdr:nvSpPr>
        <xdr:cNvPr id="159833" name="AutoShape 39">
          <a:extLst>
            <a:ext uri="{FF2B5EF4-FFF2-40B4-BE49-F238E27FC236}">
              <a16:creationId xmlns:a16="http://schemas.microsoft.com/office/drawing/2014/main" id="{00000000-0008-0000-0200-000059700200}"/>
            </a:ext>
          </a:extLst>
        </xdr:cNvPr>
        <xdr:cNvSpPr>
          <a:spLocks noChangeArrowheads="1"/>
        </xdr:cNvSpPr>
      </xdr:nvSpPr>
      <xdr:spPr bwMode="auto">
        <a:xfrm>
          <a:off x="5514975" y="61531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23</xdr:row>
      <xdr:rowOff>142875</xdr:rowOff>
    </xdr:from>
    <xdr:to>
      <xdr:col>7</xdr:col>
      <xdr:colOff>0</xdr:colOff>
      <xdr:row>24</xdr:row>
      <xdr:rowOff>0</xdr:rowOff>
    </xdr:to>
    <xdr:sp macro="" textlink="">
      <xdr:nvSpPr>
        <xdr:cNvPr id="159834" name="AutoShape 40">
          <a:extLst>
            <a:ext uri="{FF2B5EF4-FFF2-40B4-BE49-F238E27FC236}">
              <a16:creationId xmlns:a16="http://schemas.microsoft.com/office/drawing/2014/main" id="{00000000-0008-0000-0200-00005A700200}"/>
            </a:ext>
          </a:extLst>
        </xdr:cNvPr>
        <xdr:cNvSpPr>
          <a:spLocks noChangeArrowheads="1"/>
        </xdr:cNvSpPr>
      </xdr:nvSpPr>
      <xdr:spPr bwMode="auto">
        <a:xfrm>
          <a:off x="5514975" y="61531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23</xdr:row>
      <xdr:rowOff>142875</xdr:rowOff>
    </xdr:from>
    <xdr:to>
      <xdr:col>7</xdr:col>
      <xdr:colOff>0</xdr:colOff>
      <xdr:row>24</xdr:row>
      <xdr:rowOff>0</xdr:rowOff>
    </xdr:to>
    <xdr:sp macro="" textlink="">
      <xdr:nvSpPr>
        <xdr:cNvPr id="159835" name="AutoShape 41">
          <a:extLst>
            <a:ext uri="{FF2B5EF4-FFF2-40B4-BE49-F238E27FC236}">
              <a16:creationId xmlns:a16="http://schemas.microsoft.com/office/drawing/2014/main" id="{00000000-0008-0000-0200-00005B700200}"/>
            </a:ext>
          </a:extLst>
        </xdr:cNvPr>
        <xdr:cNvSpPr>
          <a:spLocks noChangeArrowheads="1"/>
        </xdr:cNvSpPr>
      </xdr:nvSpPr>
      <xdr:spPr bwMode="auto">
        <a:xfrm>
          <a:off x="5514975" y="61531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23</xdr:row>
      <xdr:rowOff>142875</xdr:rowOff>
    </xdr:from>
    <xdr:to>
      <xdr:col>7</xdr:col>
      <xdr:colOff>0</xdr:colOff>
      <xdr:row>24</xdr:row>
      <xdr:rowOff>0</xdr:rowOff>
    </xdr:to>
    <xdr:sp macro="" textlink="">
      <xdr:nvSpPr>
        <xdr:cNvPr id="159836" name="AutoShape 42">
          <a:extLst>
            <a:ext uri="{FF2B5EF4-FFF2-40B4-BE49-F238E27FC236}">
              <a16:creationId xmlns:a16="http://schemas.microsoft.com/office/drawing/2014/main" id="{00000000-0008-0000-0200-00005C700200}"/>
            </a:ext>
          </a:extLst>
        </xdr:cNvPr>
        <xdr:cNvSpPr>
          <a:spLocks noChangeArrowheads="1"/>
        </xdr:cNvSpPr>
      </xdr:nvSpPr>
      <xdr:spPr bwMode="auto">
        <a:xfrm>
          <a:off x="5514975" y="61531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23</xdr:row>
      <xdr:rowOff>142875</xdr:rowOff>
    </xdr:from>
    <xdr:to>
      <xdr:col>7</xdr:col>
      <xdr:colOff>0</xdr:colOff>
      <xdr:row>24</xdr:row>
      <xdr:rowOff>0</xdr:rowOff>
    </xdr:to>
    <xdr:sp macro="" textlink="">
      <xdr:nvSpPr>
        <xdr:cNvPr id="159837" name="AutoShape 43">
          <a:extLst>
            <a:ext uri="{FF2B5EF4-FFF2-40B4-BE49-F238E27FC236}">
              <a16:creationId xmlns:a16="http://schemas.microsoft.com/office/drawing/2014/main" id="{00000000-0008-0000-0200-00005D700200}"/>
            </a:ext>
          </a:extLst>
        </xdr:cNvPr>
        <xdr:cNvSpPr>
          <a:spLocks noChangeArrowheads="1"/>
        </xdr:cNvSpPr>
      </xdr:nvSpPr>
      <xdr:spPr bwMode="auto">
        <a:xfrm>
          <a:off x="5514975" y="61531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23</xdr:row>
      <xdr:rowOff>142875</xdr:rowOff>
    </xdr:from>
    <xdr:to>
      <xdr:col>7</xdr:col>
      <xdr:colOff>0</xdr:colOff>
      <xdr:row>24</xdr:row>
      <xdr:rowOff>0</xdr:rowOff>
    </xdr:to>
    <xdr:sp macro="" textlink="">
      <xdr:nvSpPr>
        <xdr:cNvPr id="159838" name="AutoShape 44">
          <a:extLst>
            <a:ext uri="{FF2B5EF4-FFF2-40B4-BE49-F238E27FC236}">
              <a16:creationId xmlns:a16="http://schemas.microsoft.com/office/drawing/2014/main" id="{00000000-0008-0000-0200-00005E700200}"/>
            </a:ext>
          </a:extLst>
        </xdr:cNvPr>
        <xdr:cNvSpPr>
          <a:spLocks noChangeArrowheads="1"/>
        </xdr:cNvSpPr>
      </xdr:nvSpPr>
      <xdr:spPr bwMode="auto">
        <a:xfrm>
          <a:off x="5514975" y="61531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23</xdr:row>
      <xdr:rowOff>142875</xdr:rowOff>
    </xdr:from>
    <xdr:to>
      <xdr:col>7</xdr:col>
      <xdr:colOff>0</xdr:colOff>
      <xdr:row>24</xdr:row>
      <xdr:rowOff>0</xdr:rowOff>
    </xdr:to>
    <xdr:sp macro="" textlink="">
      <xdr:nvSpPr>
        <xdr:cNvPr id="159839" name="AutoShape 45">
          <a:extLst>
            <a:ext uri="{FF2B5EF4-FFF2-40B4-BE49-F238E27FC236}">
              <a16:creationId xmlns:a16="http://schemas.microsoft.com/office/drawing/2014/main" id="{00000000-0008-0000-0200-00005F700200}"/>
            </a:ext>
          </a:extLst>
        </xdr:cNvPr>
        <xdr:cNvSpPr>
          <a:spLocks noChangeArrowheads="1"/>
        </xdr:cNvSpPr>
      </xdr:nvSpPr>
      <xdr:spPr bwMode="auto">
        <a:xfrm>
          <a:off x="5514975" y="61531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23</xdr:row>
      <xdr:rowOff>142875</xdr:rowOff>
    </xdr:from>
    <xdr:to>
      <xdr:col>7</xdr:col>
      <xdr:colOff>0</xdr:colOff>
      <xdr:row>24</xdr:row>
      <xdr:rowOff>0</xdr:rowOff>
    </xdr:to>
    <xdr:sp macro="" textlink="">
      <xdr:nvSpPr>
        <xdr:cNvPr id="159840" name="AutoShape 46">
          <a:extLst>
            <a:ext uri="{FF2B5EF4-FFF2-40B4-BE49-F238E27FC236}">
              <a16:creationId xmlns:a16="http://schemas.microsoft.com/office/drawing/2014/main" id="{00000000-0008-0000-0200-000060700200}"/>
            </a:ext>
          </a:extLst>
        </xdr:cNvPr>
        <xdr:cNvSpPr>
          <a:spLocks noChangeArrowheads="1"/>
        </xdr:cNvSpPr>
      </xdr:nvSpPr>
      <xdr:spPr bwMode="auto">
        <a:xfrm>
          <a:off x="5514975" y="61531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23</xdr:row>
      <xdr:rowOff>104775</xdr:rowOff>
    </xdr:from>
    <xdr:to>
      <xdr:col>7</xdr:col>
      <xdr:colOff>0</xdr:colOff>
      <xdr:row>24</xdr:row>
      <xdr:rowOff>0</xdr:rowOff>
    </xdr:to>
    <xdr:sp macro="" textlink="">
      <xdr:nvSpPr>
        <xdr:cNvPr id="159841" name="AutoShape 47">
          <a:extLst>
            <a:ext uri="{FF2B5EF4-FFF2-40B4-BE49-F238E27FC236}">
              <a16:creationId xmlns:a16="http://schemas.microsoft.com/office/drawing/2014/main" id="{00000000-0008-0000-0200-000061700200}"/>
            </a:ext>
          </a:extLst>
        </xdr:cNvPr>
        <xdr:cNvSpPr>
          <a:spLocks noChangeArrowheads="1"/>
        </xdr:cNvSpPr>
      </xdr:nvSpPr>
      <xdr:spPr bwMode="auto">
        <a:xfrm>
          <a:off x="5514975" y="6115050"/>
          <a:ext cx="0" cy="161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23</xdr:row>
      <xdr:rowOff>123825</xdr:rowOff>
    </xdr:from>
    <xdr:to>
      <xdr:col>7</xdr:col>
      <xdr:colOff>0</xdr:colOff>
      <xdr:row>24</xdr:row>
      <xdr:rowOff>0</xdr:rowOff>
    </xdr:to>
    <xdr:sp macro="" textlink="">
      <xdr:nvSpPr>
        <xdr:cNvPr id="159842" name="AutoShape 48">
          <a:extLst>
            <a:ext uri="{FF2B5EF4-FFF2-40B4-BE49-F238E27FC236}">
              <a16:creationId xmlns:a16="http://schemas.microsoft.com/office/drawing/2014/main" id="{00000000-0008-0000-0200-000062700200}"/>
            </a:ext>
          </a:extLst>
        </xdr:cNvPr>
        <xdr:cNvSpPr>
          <a:spLocks noChangeArrowheads="1"/>
        </xdr:cNvSpPr>
      </xdr:nvSpPr>
      <xdr:spPr bwMode="auto">
        <a:xfrm>
          <a:off x="5514975" y="6134100"/>
          <a:ext cx="0" cy="14287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142875</xdr:rowOff>
    </xdr:from>
    <xdr:to>
      <xdr:col>7</xdr:col>
      <xdr:colOff>0</xdr:colOff>
      <xdr:row>26</xdr:row>
      <xdr:rowOff>0</xdr:rowOff>
    </xdr:to>
    <xdr:sp macro="" textlink="">
      <xdr:nvSpPr>
        <xdr:cNvPr id="159843" name="AutoShape 49">
          <a:extLst>
            <a:ext uri="{FF2B5EF4-FFF2-40B4-BE49-F238E27FC236}">
              <a16:creationId xmlns:a16="http://schemas.microsoft.com/office/drawing/2014/main" id="{00000000-0008-0000-0200-000063700200}"/>
            </a:ext>
          </a:extLst>
        </xdr:cNvPr>
        <xdr:cNvSpPr>
          <a:spLocks noChangeArrowheads="1"/>
        </xdr:cNvSpPr>
      </xdr:nvSpPr>
      <xdr:spPr bwMode="auto">
        <a:xfrm>
          <a:off x="5514975" y="6686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142875</xdr:rowOff>
    </xdr:from>
    <xdr:to>
      <xdr:col>7</xdr:col>
      <xdr:colOff>0</xdr:colOff>
      <xdr:row>26</xdr:row>
      <xdr:rowOff>0</xdr:rowOff>
    </xdr:to>
    <xdr:sp macro="" textlink="">
      <xdr:nvSpPr>
        <xdr:cNvPr id="159844" name="AutoShape 50">
          <a:extLst>
            <a:ext uri="{FF2B5EF4-FFF2-40B4-BE49-F238E27FC236}">
              <a16:creationId xmlns:a16="http://schemas.microsoft.com/office/drawing/2014/main" id="{00000000-0008-0000-0200-000064700200}"/>
            </a:ext>
          </a:extLst>
        </xdr:cNvPr>
        <xdr:cNvSpPr>
          <a:spLocks noChangeArrowheads="1"/>
        </xdr:cNvSpPr>
      </xdr:nvSpPr>
      <xdr:spPr bwMode="auto">
        <a:xfrm>
          <a:off x="5514975" y="6686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142875</xdr:rowOff>
    </xdr:from>
    <xdr:to>
      <xdr:col>7</xdr:col>
      <xdr:colOff>0</xdr:colOff>
      <xdr:row>26</xdr:row>
      <xdr:rowOff>0</xdr:rowOff>
    </xdr:to>
    <xdr:sp macro="" textlink="">
      <xdr:nvSpPr>
        <xdr:cNvPr id="159845" name="AutoShape 51">
          <a:extLst>
            <a:ext uri="{FF2B5EF4-FFF2-40B4-BE49-F238E27FC236}">
              <a16:creationId xmlns:a16="http://schemas.microsoft.com/office/drawing/2014/main" id="{00000000-0008-0000-0200-000065700200}"/>
            </a:ext>
          </a:extLst>
        </xdr:cNvPr>
        <xdr:cNvSpPr>
          <a:spLocks noChangeArrowheads="1"/>
        </xdr:cNvSpPr>
      </xdr:nvSpPr>
      <xdr:spPr bwMode="auto">
        <a:xfrm>
          <a:off x="5514975" y="6686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142875</xdr:rowOff>
    </xdr:from>
    <xdr:to>
      <xdr:col>7</xdr:col>
      <xdr:colOff>0</xdr:colOff>
      <xdr:row>26</xdr:row>
      <xdr:rowOff>0</xdr:rowOff>
    </xdr:to>
    <xdr:sp macro="" textlink="">
      <xdr:nvSpPr>
        <xdr:cNvPr id="159846" name="AutoShape 52">
          <a:extLst>
            <a:ext uri="{FF2B5EF4-FFF2-40B4-BE49-F238E27FC236}">
              <a16:creationId xmlns:a16="http://schemas.microsoft.com/office/drawing/2014/main" id="{00000000-0008-0000-0200-000066700200}"/>
            </a:ext>
          </a:extLst>
        </xdr:cNvPr>
        <xdr:cNvSpPr>
          <a:spLocks noChangeArrowheads="1"/>
        </xdr:cNvSpPr>
      </xdr:nvSpPr>
      <xdr:spPr bwMode="auto">
        <a:xfrm>
          <a:off x="5514975" y="6686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142875</xdr:rowOff>
    </xdr:from>
    <xdr:to>
      <xdr:col>7</xdr:col>
      <xdr:colOff>0</xdr:colOff>
      <xdr:row>26</xdr:row>
      <xdr:rowOff>0</xdr:rowOff>
    </xdr:to>
    <xdr:sp macro="" textlink="">
      <xdr:nvSpPr>
        <xdr:cNvPr id="159847" name="AutoShape 53">
          <a:extLst>
            <a:ext uri="{FF2B5EF4-FFF2-40B4-BE49-F238E27FC236}">
              <a16:creationId xmlns:a16="http://schemas.microsoft.com/office/drawing/2014/main" id="{00000000-0008-0000-0200-000067700200}"/>
            </a:ext>
          </a:extLst>
        </xdr:cNvPr>
        <xdr:cNvSpPr>
          <a:spLocks noChangeArrowheads="1"/>
        </xdr:cNvSpPr>
      </xdr:nvSpPr>
      <xdr:spPr bwMode="auto">
        <a:xfrm>
          <a:off x="5514975" y="6686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142875</xdr:rowOff>
    </xdr:from>
    <xdr:to>
      <xdr:col>7</xdr:col>
      <xdr:colOff>0</xdr:colOff>
      <xdr:row>26</xdr:row>
      <xdr:rowOff>0</xdr:rowOff>
    </xdr:to>
    <xdr:sp macro="" textlink="">
      <xdr:nvSpPr>
        <xdr:cNvPr id="159848" name="AutoShape 54">
          <a:extLst>
            <a:ext uri="{FF2B5EF4-FFF2-40B4-BE49-F238E27FC236}">
              <a16:creationId xmlns:a16="http://schemas.microsoft.com/office/drawing/2014/main" id="{00000000-0008-0000-0200-000068700200}"/>
            </a:ext>
          </a:extLst>
        </xdr:cNvPr>
        <xdr:cNvSpPr>
          <a:spLocks noChangeArrowheads="1"/>
        </xdr:cNvSpPr>
      </xdr:nvSpPr>
      <xdr:spPr bwMode="auto">
        <a:xfrm>
          <a:off x="5514975" y="6686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142875</xdr:rowOff>
    </xdr:from>
    <xdr:to>
      <xdr:col>7</xdr:col>
      <xdr:colOff>0</xdr:colOff>
      <xdr:row>26</xdr:row>
      <xdr:rowOff>0</xdr:rowOff>
    </xdr:to>
    <xdr:sp macro="" textlink="">
      <xdr:nvSpPr>
        <xdr:cNvPr id="159849" name="AutoShape 55">
          <a:extLst>
            <a:ext uri="{FF2B5EF4-FFF2-40B4-BE49-F238E27FC236}">
              <a16:creationId xmlns:a16="http://schemas.microsoft.com/office/drawing/2014/main" id="{00000000-0008-0000-0200-000069700200}"/>
            </a:ext>
          </a:extLst>
        </xdr:cNvPr>
        <xdr:cNvSpPr>
          <a:spLocks noChangeArrowheads="1"/>
        </xdr:cNvSpPr>
      </xdr:nvSpPr>
      <xdr:spPr bwMode="auto">
        <a:xfrm>
          <a:off x="5514975" y="6686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142875</xdr:rowOff>
    </xdr:from>
    <xdr:to>
      <xdr:col>7</xdr:col>
      <xdr:colOff>0</xdr:colOff>
      <xdr:row>26</xdr:row>
      <xdr:rowOff>0</xdr:rowOff>
    </xdr:to>
    <xdr:sp macro="" textlink="">
      <xdr:nvSpPr>
        <xdr:cNvPr id="159850" name="AutoShape 56">
          <a:extLst>
            <a:ext uri="{FF2B5EF4-FFF2-40B4-BE49-F238E27FC236}">
              <a16:creationId xmlns:a16="http://schemas.microsoft.com/office/drawing/2014/main" id="{00000000-0008-0000-0200-00006A700200}"/>
            </a:ext>
          </a:extLst>
        </xdr:cNvPr>
        <xdr:cNvSpPr>
          <a:spLocks noChangeArrowheads="1"/>
        </xdr:cNvSpPr>
      </xdr:nvSpPr>
      <xdr:spPr bwMode="auto">
        <a:xfrm>
          <a:off x="5514975" y="6686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142875</xdr:rowOff>
    </xdr:from>
    <xdr:to>
      <xdr:col>7</xdr:col>
      <xdr:colOff>0</xdr:colOff>
      <xdr:row>26</xdr:row>
      <xdr:rowOff>0</xdr:rowOff>
    </xdr:to>
    <xdr:sp macro="" textlink="">
      <xdr:nvSpPr>
        <xdr:cNvPr id="159851" name="AutoShape 57">
          <a:extLst>
            <a:ext uri="{FF2B5EF4-FFF2-40B4-BE49-F238E27FC236}">
              <a16:creationId xmlns:a16="http://schemas.microsoft.com/office/drawing/2014/main" id="{00000000-0008-0000-0200-00006B700200}"/>
            </a:ext>
          </a:extLst>
        </xdr:cNvPr>
        <xdr:cNvSpPr>
          <a:spLocks noChangeArrowheads="1"/>
        </xdr:cNvSpPr>
      </xdr:nvSpPr>
      <xdr:spPr bwMode="auto">
        <a:xfrm>
          <a:off x="5514975" y="6686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142875</xdr:rowOff>
    </xdr:from>
    <xdr:to>
      <xdr:col>7</xdr:col>
      <xdr:colOff>0</xdr:colOff>
      <xdr:row>26</xdr:row>
      <xdr:rowOff>0</xdr:rowOff>
    </xdr:to>
    <xdr:sp macro="" textlink="">
      <xdr:nvSpPr>
        <xdr:cNvPr id="159852" name="AutoShape 58">
          <a:extLst>
            <a:ext uri="{FF2B5EF4-FFF2-40B4-BE49-F238E27FC236}">
              <a16:creationId xmlns:a16="http://schemas.microsoft.com/office/drawing/2014/main" id="{00000000-0008-0000-0200-00006C700200}"/>
            </a:ext>
          </a:extLst>
        </xdr:cNvPr>
        <xdr:cNvSpPr>
          <a:spLocks noChangeArrowheads="1"/>
        </xdr:cNvSpPr>
      </xdr:nvSpPr>
      <xdr:spPr bwMode="auto">
        <a:xfrm>
          <a:off x="5514975" y="6686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142875</xdr:rowOff>
    </xdr:from>
    <xdr:to>
      <xdr:col>7</xdr:col>
      <xdr:colOff>0</xdr:colOff>
      <xdr:row>26</xdr:row>
      <xdr:rowOff>0</xdr:rowOff>
    </xdr:to>
    <xdr:sp macro="" textlink="">
      <xdr:nvSpPr>
        <xdr:cNvPr id="159853" name="AutoShape 59">
          <a:extLst>
            <a:ext uri="{FF2B5EF4-FFF2-40B4-BE49-F238E27FC236}">
              <a16:creationId xmlns:a16="http://schemas.microsoft.com/office/drawing/2014/main" id="{00000000-0008-0000-0200-00006D700200}"/>
            </a:ext>
          </a:extLst>
        </xdr:cNvPr>
        <xdr:cNvSpPr>
          <a:spLocks noChangeArrowheads="1"/>
        </xdr:cNvSpPr>
      </xdr:nvSpPr>
      <xdr:spPr bwMode="auto">
        <a:xfrm>
          <a:off x="5514975" y="6686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142875</xdr:rowOff>
    </xdr:from>
    <xdr:to>
      <xdr:col>7</xdr:col>
      <xdr:colOff>0</xdr:colOff>
      <xdr:row>26</xdr:row>
      <xdr:rowOff>0</xdr:rowOff>
    </xdr:to>
    <xdr:sp macro="" textlink="">
      <xdr:nvSpPr>
        <xdr:cNvPr id="159854" name="AutoShape 60">
          <a:extLst>
            <a:ext uri="{FF2B5EF4-FFF2-40B4-BE49-F238E27FC236}">
              <a16:creationId xmlns:a16="http://schemas.microsoft.com/office/drawing/2014/main" id="{00000000-0008-0000-0200-00006E700200}"/>
            </a:ext>
          </a:extLst>
        </xdr:cNvPr>
        <xdr:cNvSpPr>
          <a:spLocks noChangeArrowheads="1"/>
        </xdr:cNvSpPr>
      </xdr:nvSpPr>
      <xdr:spPr bwMode="auto">
        <a:xfrm>
          <a:off x="5514975" y="6686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142875</xdr:rowOff>
    </xdr:from>
    <xdr:to>
      <xdr:col>7</xdr:col>
      <xdr:colOff>0</xdr:colOff>
      <xdr:row>26</xdr:row>
      <xdr:rowOff>0</xdr:rowOff>
    </xdr:to>
    <xdr:sp macro="" textlink="">
      <xdr:nvSpPr>
        <xdr:cNvPr id="159855" name="AutoShape 61">
          <a:extLst>
            <a:ext uri="{FF2B5EF4-FFF2-40B4-BE49-F238E27FC236}">
              <a16:creationId xmlns:a16="http://schemas.microsoft.com/office/drawing/2014/main" id="{00000000-0008-0000-0200-00006F700200}"/>
            </a:ext>
          </a:extLst>
        </xdr:cNvPr>
        <xdr:cNvSpPr>
          <a:spLocks noChangeArrowheads="1"/>
        </xdr:cNvSpPr>
      </xdr:nvSpPr>
      <xdr:spPr bwMode="auto">
        <a:xfrm>
          <a:off x="5514975" y="6686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142875</xdr:rowOff>
    </xdr:from>
    <xdr:to>
      <xdr:col>7</xdr:col>
      <xdr:colOff>0</xdr:colOff>
      <xdr:row>26</xdr:row>
      <xdr:rowOff>0</xdr:rowOff>
    </xdr:to>
    <xdr:sp macro="" textlink="">
      <xdr:nvSpPr>
        <xdr:cNvPr id="159856" name="AutoShape 62">
          <a:extLst>
            <a:ext uri="{FF2B5EF4-FFF2-40B4-BE49-F238E27FC236}">
              <a16:creationId xmlns:a16="http://schemas.microsoft.com/office/drawing/2014/main" id="{00000000-0008-0000-0200-000070700200}"/>
            </a:ext>
          </a:extLst>
        </xdr:cNvPr>
        <xdr:cNvSpPr>
          <a:spLocks noChangeArrowheads="1"/>
        </xdr:cNvSpPr>
      </xdr:nvSpPr>
      <xdr:spPr bwMode="auto">
        <a:xfrm>
          <a:off x="5514975" y="6686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104775</xdr:rowOff>
    </xdr:from>
    <xdr:to>
      <xdr:col>7</xdr:col>
      <xdr:colOff>0</xdr:colOff>
      <xdr:row>26</xdr:row>
      <xdr:rowOff>0</xdr:rowOff>
    </xdr:to>
    <xdr:sp macro="" textlink="">
      <xdr:nvSpPr>
        <xdr:cNvPr id="159857" name="AutoShape 63">
          <a:extLst>
            <a:ext uri="{FF2B5EF4-FFF2-40B4-BE49-F238E27FC236}">
              <a16:creationId xmlns:a16="http://schemas.microsoft.com/office/drawing/2014/main" id="{00000000-0008-0000-0200-000071700200}"/>
            </a:ext>
          </a:extLst>
        </xdr:cNvPr>
        <xdr:cNvSpPr>
          <a:spLocks noChangeArrowheads="1"/>
        </xdr:cNvSpPr>
      </xdr:nvSpPr>
      <xdr:spPr bwMode="auto">
        <a:xfrm>
          <a:off x="5514975" y="6648450"/>
          <a:ext cx="0" cy="161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123825</xdr:rowOff>
    </xdr:from>
    <xdr:to>
      <xdr:col>7</xdr:col>
      <xdr:colOff>0</xdr:colOff>
      <xdr:row>26</xdr:row>
      <xdr:rowOff>0</xdr:rowOff>
    </xdr:to>
    <xdr:sp macro="" textlink="">
      <xdr:nvSpPr>
        <xdr:cNvPr id="159858" name="AutoShape 64">
          <a:extLst>
            <a:ext uri="{FF2B5EF4-FFF2-40B4-BE49-F238E27FC236}">
              <a16:creationId xmlns:a16="http://schemas.microsoft.com/office/drawing/2014/main" id="{00000000-0008-0000-0200-000072700200}"/>
            </a:ext>
          </a:extLst>
        </xdr:cNvPr>
        <xdr:cNvSpPr>
          <a:spLocks noChangeArrowheads="1"/>
        </xdr:cNvSpPr>
      </xdr:nvSpPr>
      <xdr:spPr bwMode="auto">
        <a:xfrm>
          <a:off x="5514975" y="6667500"/>
          <a:ext cx="0" cy="14287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59" name="AutoShape 65">
          <a:extLst>
            <a:ext uri="{FF2B5EF4-FFF2-40B4-BE49-F238E27FC236}">
              <a16:creationId xmlns:a16="http://schemas.microsoft.com/office/drawing/2014/main" id="{00000000-0008-0000-0200-000073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60" name="AutoShape 66">
          <a:extLst>
            <a:ext uri="{FF2B5EF4-FFF2-40B4-BE49-F238E27FC236}">
              <a16:creationId xmlns:a16="http://schemas.microsoft.com/office/drawing/2014/main" id="{00000000-0008-0000-0200-000074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61" name="AutoShape 67">
          <a:extLst>
            <a:ext uri="{FF2B5EF4-FFF2-40B4-BE49-F238E27FC236}">
              <a16:creationId xmlns:a16="http://schemas.microsoft.com/office/drawing/2014/main" id="{00000000-0008-0000-0200-000075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62" name="AutoShape 68">
          <a:extLst>
            <a:ext uri="{FF2B5EF4-FFF2-40B4-BE49-F238E27FC236}">
              <a16:creationId xmlns:a16="http://schemas.microsoft.com/office/drawing/2014/main" id="{00000000-0008-0000-0200-000076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63" name="AutoShape 69">
          <a:extLst>
            <a:ext uri="{FF2B5EF4-FFF2-40B4-BE49-F238E27FC236}">
              <a16:creationId xmlns:a16="http://schemas.microsoft.com/office/drawing/2014/main" id="{00000000-0008-0000-0200-000077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64" name="AutoShape 70">
          <a:extLst>
            <a:ext uri="{FF2B5EF4-FFF2-40B4-BE49-F238E27FC236}">
              <a16:creationId xmlns:a16="http://schemas.microsoft.com/office/drawing/2014/main" id="{00000000-0008-0000-0200-000078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65" name="AutoShape 71">
          <a:extLst>
            <a:ext uri="{FF2B5EF4-FFF2-40B4-BE49-F238E27FC236}">
              <a16:creationId xmlns:a16="http://schemas.microsoft.com/office/drawing/2014/main" id="{00000000-0008-0000-0200-000079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66" name="AutoShape 72">
          <a:extLst>
            <a:ext uri="{FF2B5EF4-FFF2-40B4-BE49-F238E27FC236}">
              <a16:creationId xmlns:a16="http://schemas.microsoft.com/office/drawing/2014/main" id="{00000000-0008-0000-0200-00007A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67" name="AutoShape 73">
          <a:extLst>
            <a:ext uri="{FF2B5EF4-FFF2-40B4-BE49-F238E27FC236}">
              <a16:creationId xmlns:a16="http://schemas.microsoft.com/office/drawing/2014/main" id="{00000000-0008-0000-0200-00007B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68" name="AutoShape 74">
          <a:extLst>
            <a:ext uri="{FF2B5EF4-FFF2-40B4-BE49-F238E27FC236}">
              <a16:creationId xmlns:a16="http://schemas.microsoft.com/office/drawing/2014/main" id="{00000000-0008-0000-0200-00007C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69" name="AutoShape 75">
          <a:extLst>
            <a:ext uri="{FF2B5EF4-FFF2-40B4-BE49-F238E27FC236}">
              <a16:creationId xmlns:a16="http://schemas.microsoft.com/office/drawing/2014/main" id="{00000000-0008-0000-0200-00007D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70" name="AutoShape 76">
          <a:extLst>
            <a:ext uri="{FF2B5EF4-FFF2-40B4-BE49-F238E27FC236}">
              <a16:creationId xmlns:a16="http://schemas.microsoft.com/office/drawing/2014/main" id="{00000000-0008-0000-0200-00007E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71" name="AutoShape 77">
          <a:extLst>
            <a:ext uri="{FF2B5EF4-FFF2-40B4-BE49-F238E27FC236}">
              <a16:creationId xmlns:a16="http://schemas.microsoft.com/office/drawing/2014/main" id="{00000000-0008-0000-0200-00007F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72" name="AutoShape 78">
          <a:extLst>
            <a:ext uri="{FF2B5EF4-FFF2-40B4-BE49-F238E27FC236}">
              <a16:creationId xmlns:a16="http://schemas.microsoft.com/office/drawing/2014/main" id="{00000000-0008-0000-0200-000080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73" name="AutoShape 79">
          <a:extLst>
            <a:ext uri="{FF2B5EF4-FFF2-40B4-BE49-F238E27FC236}">
              <a16:creationId xmlns:a16="http://schemas.microsoft.com/office/drawing/2014/main" id="{00000000-0008-0000-0200-000081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74" name="AutoShape 80">
          <a:extLst>
            <a:ext uri="{FF2B5EF4-FFF2-40B4-BE49-F238E27FC236}">
              <a16:creationId xmlns:a16="http://schemas.microsoft.com/office/drawing/2014/main" id="{00000000-0008-0000-0200-000082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75" name="AutoShape 81">
          <a:extLst>
            <a:ext uri="{FF2B5EF4-FFF2-40B4-BE49-F238E27FC236}">
              <a16:creationId xmlns:a16="http://schemas.microsoft.com/office/drawing/2014/main" id="{00000000-0008-0000-0200-000083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76" name="AutoShape 82">
          <a:extLst>
            <a:ext uri="{FF2B5EF4-FFF2-40B4-BE49-F238E27FC236}">
              <a16:creationId xmlns:a16="http://schemas.microsoft.com/office/drawing/2014/main" id="{00000000-0008-0000-0200-000084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77" name="AutoShape 83">
          <a:extLst>
            <a:ext uri="{FF2B5EF4-FFF2-40B4-BE49-F238E27FC236}">
              <a16:creationId xmlns:a16="http://schemas.microsoft.com/office/drawing/2014/main" id="{00000000-0008-0000-0200-000085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78" name="AutoShape 84">
          <a:extLst>
            <a:ext uri="{FF2B5EF4-FFF2-40B4-BE49-F238E27FC236}">
              <a16:creationId xmlns:a16="http://schemas.microsoft.com/office/drawing/2014/main" id="{00000000-0008-0000-0200-000086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79" name="AutoShape 85">
          <a:extLst>
            <a:ext uri="{FF2B5EF4-FFF2-40B4-BE49-F238E27FC236}">
              <a16:creationId xmlns:a16="http://schemas.microsoft.com/office/drawing/2014/main" id="{00000000-0008-0000-0200-000087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80" name="AutoShape 86">
          <a:extLst>
            <a:ext uri="{FF2B5EF4-FFF2-40B4-BE49-F238E27FC236}">
              <a16:creationId xmlns:a16="http://schemas.microsoft.com/office/drawing/2014/main" id="{00000000-0008-0000-0200-000088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81" name="AutoShape 87">
          <a:extLst>
            <a:ext uri="{FF2B5EF4-FFF2-40B4-BE49-F238E27FC236}">
              <a16:creationId xmlns:a16="http://schemas.microsoft.com/office/drawing/2014/main" id="{00000000-0008-0000-0200-000089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82" name="AutoShape 88">
          <a:extLst>
            <a:ext uri="{FF2B5EF4-FFF2-40B4-BE49-F238E27FC236}">
              <a16:creationId xmlns:a16="http://schemas.microsoft.com/office/drawing/2014/main" id="{00000000-0008-0000-0200-00008A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83" name="AutoShape 89">
          <a:extLst>
            <a:ext uri="{FF2B5EF4-FFF2-40B4-BE49-F238E27FC236}">
              <a16:creationId xmlns:a16="http://schemas.microsoft.com/office/drawing/2014/main" id="{00000000-0008-0000-0200-00008B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84" name="AutoShape 90">
          <a:extLst>
            <a:ext uri="{FF2B5EF4-FFF2-40B4-BE49-F238E27FC236}">
              <a16:creationId xmlns:a16="http://schemas.microsoft.com/office/drawing/2014/main" id="{00000000-0008-0000-0200-00008C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85" name="AutoShape 91">
          <a:extLst>
            <a:ext uri="{FF2B5EF4-FFF2-40B4-BE49-F238E27FC236}">
              <a16:creationId xmlns:a16="http://schemas.microsoft.com/office/drawing/2014/main" id="{00000000-0008-0000-0200-00008D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86" name="AutoShape 92">
          <a:extLst>
            <a:ext uri="{FF2B5EF4-FFF2-40B4-BE49-F238E27FC236}">
              <a16:creationId xmlns:a16="http://schemas.microsoft.com/office/drawing/2014/main" id="{00000000-0008-0000-0200-00008E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87" name="AutoShape 93">
          <a:extLst>
            <a:ext uri="{FF2B5EF4-FFF2-40B4-BE49-F238E27FC236}">
              <a16:creationId xmlns:a16="http://schemas.microsoft.com/office/drawing/2014/main" id="{00000000-0008-0000-0200-00008F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88" name="AutoShape 94">
          <a:extLst>
            <a:ext uri="{FF2B5EF4-FFF2-40B4-BE49-F238E27FC236}">
              <a16:creationId xmlns:a16="http://schemas.microsoft.com/office/drawing/2014/main" id="{00000000-0008-0000-0200-000090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89" name="AutoShape 95">
          <a:extLst>
            <a:ext uri="{FF2B5EF4-FFF2-40B4-BE49-F238E27FC236}">
              <a16:creationId xmlns:a16="http://schemas.microsoft.com/office/drawing/2014/main" id="{00000000-0008-0000-0200-000091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35</xdr:row>
      <xdr:rowOff>0</xdr:rowOff>
    </xdr:from>
    <xdr:to>
      <xdr:col>7</xdr:col>
      <xdr:colOff>0</xdr:colOff>
      <xdr:row>35</xdr:row>
      <xdr:rowOff>0</xdr:rowOff>
    </xdr:to>
    <xdr:sp macro="" textlink="">
      <xdr:nvSpPr>
        <xdr:cNvPr id="159890" name="AutoShape 96">
          <a:extLst>
            <a:ext uri="{FF2B5EF4-FFF2-40B4-BE49-F238E27FC236}">
              <a16:creationId xmlns:a16="http://schemas.microsoft.com/office/drawing/2014/main" id="{00000000-0008-0000-0200-000092700200}"/>
            </a:ext>
          </a:extLst>
        </xdr:cNvPr>
        <xdr:cNvSpPr>
          <a:spLocks noChangeArrowheads="1"/>
        </xdr:cNvSpPr>
      </xdr:nvSpPr>
      <xdr:spPr bwMode="auto">
        <a:xfrm>
          <a:off x="5514975" y="9058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891" name="AutoShape 97">
          <a:extLst>
            <a:ext uri="{FF2B5EF4-FFF2-40B4-BE49-F238E27FC236}">
              <a16:creationId xmlns:a16="http://schemas.microsoft.com/office/drawing/2014/main" id="{00000000-0008-0000-0200-000093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892" name="AutoShape 98">
          <a:extLst>
            <a:ext uri="{FF2B5EF4-FFF2-40B4-BE49-F238E27FC236}">
              <a16:creationId xmlns:a16="http://schemas.microsoft.com/office/drawing/2014/main" id="{00000000-0008-0000-0200-000094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893" name="AutoShape 99">
          <a:extLst>
            <a:ext uri="{FF2B5EF4-FFF2-40B4-BE49-F238E27FC236}">
              <a16:creationId xmlns:a16="http://schemas.microsoft.com/office/drawing/2014/main" id="{00000000-0008-0000-0200-000095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894" name="AutoShape 100">
          <a:extLst>
            <a:ext uri="{FF2B5EF4-FFF2-40B4-BE49-F238E27FC236}">
              <a16:creationId xmlns:a16="http://schemas.microsoft.com/office/drawing/2014/main" id="{00000000-0008-0000-0200-000096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895" name="AutoShape 101">
          <a:extLst>
            <a:ext uri="{FF2B5EF4-FFF2-40B4-BE49-F238E27FC236}">
              <a16:creationId xmlns:a16="http://schemas.microsoft.com/office/drawing/2014/main" id="{00000000-0008-0000-0200-000097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896" name="AutoShape 102">
          <a:extLst>
            <a:ext uri="{FF2B5EF4-FFF2-40B4-BE49-F238E27FC236}">
              <a16:creationId xmlns:a16="http://schemas.microsoft.com/office/drawing/2014/main" id="{00000000-0008-0000-0200-000098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897" name="AutoShape 103">
          <a:extLst>
            <a:ext uri="{FF2B5EF4-FFF2-40B4-BE49-F238E27FC236}">
              <a16:creationId xmlns:a16="http://schemas.microsoft.com/office/drawing/2014/main" id="{00000000-0008-0000-0200-000099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898" name="AutoShape 104">
          <a:extLst>
            <a:ext uri="{FF2B5EF4-FFF2-40B4-BE49-F238E27FC236}">
              <a16:creationId xmlns:a16="http://schemas.microsoft.com/office/drawing/2014/main" id="{00000000-0008-0000-0200-00009A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899" name="AutoShape 105">
          <a:extLst>
            <a:ext uri="{FF2B5EF4-FFF2-40B4-BE49-F238E27FC236}">
              <a16:creationId xmlns:a16="http://schemas.microsoft.com/office/drawing/2014/main" id="{00000000-0008-0000-0200-00009B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00" name="AutoShape 106">
          <a:extLst>
            <a:ext uri="{FF2B5EF4-FFF2-40B4-BE49-F238E27FC236}">
              <a16:creationId xmlns:a16="http://schemas.microsoft.com/office/drawing/2014/main" id="{00000000-0008-0000-0200-00009C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01" name="AutoShape 107">
          <a:extLst>
            <a:ext uri="{FF2B5EF4-FFF2-40B4-BE49-F238E27FC236}">
              <a16:creationId xmlns:a16="http://schemas.microsoft.com/office/drawing/2014/main" id="{00000000-0008-0000-0200-00009D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02" name="AutoShape 108">
          <a:extLst>
            <a:ext uri="{FF2B5EF4-FFF2-40B4-BE49-F238E27FC236}">
              <a16:creationId xmlns:a16="http://schemas.microsoft.com/office/drawing/2014/main" id="{00000000-0008-0000-0200-00009E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03" name="AutoShape 109">
          <a:extLst>
            <a:ext uri="{FF2B5EF4-FFF2-40B4-BE49-F238E27FC236}">
              <a16:creationId xmlns:a16="http://schemas.microsoft.com/office/drawing/2014/main" id="{00000000-0008-0000-0200-00009F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04" name="AutoShape 110">
          <a:extLst>
            <a:ext uri="{FF2B5EF4-FFF2-40B4-BE49-F238E27FC236}">
              <a16:creationId xmlns:a16="http://schemas.microsoft.com/office/drawing/2014/main" id="{00000000-0008-0000-0200-0000A0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05" name="AutoShape 111">
          <a:extLst>
            <a:ext uri="{FF2B5EF4-FFF2-40B4-BE49-F238E27FC236}">
              <a16:creationId xmlns:a16="http://schemas.microsoft.com/office/drawing/2014/main" id="{00000000-0008-0000-0200-0000A1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06" name="AutoShape 112">
          <a:extLst>
            <a:ext uri="{FF2B5EF4-FFF2-40B4-BE49-F238E27FC236}">
              <a16:creationId xmlns:a16="http://schemas.microsoft.com/office/drawing/2014/main" id="{00000000-0008-0000-0200-0000A2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07" name="AutoShape 113">
          <a:extLst>
            <a:ext uri="{FF2B5EF4-FFF2-40B4-BE49-F238E27FC236}">
              <a16:creationId xmlns:a16="http://schemas.microsoft.com/office/drawing/2014/main" id="{00000000-0008-0000-0200-0000A3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08" name="AutoShape 114">
          <a:extLst>
            <a:ext uri="{FF2B5EF4-FFF2-40B4-BE49-F238E27FC236}">
              <a16:creationId xmlns:a16="http://schemas.microsoft.com/office/drawing/2014/main" id="{00000000-0008-0000-0200-0000A4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09" name="AutoShape 115">
          <a:extLst>
            <a:ext uri="{FF2B5EF4-FFF2-40B4-BE49-F238E27FC236}">
              <a16:creationId xmlns:a16="http://schemas.microsoft.com/office/drawing/2014/main" id="{00000000-0008-0000-0200-0000A5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10" name="AutoShape 116">
          <a:extLst>
            <a:ext uri="{FF2B5EF4-FFF2-40B4-BE49-F238E27FC236}">
              <a16:creationId xmlns:a16="http://schemas.microsoft.com/office/drawing/2014/main" id="{00000000-0008-0000-0200-0000A6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11" name="AutoShape 117">
          <a:extLst>
            <a:ext uri="{FF2B5EF4-FFF2-40B4-BE49-F238E27FC236}">
              <a16:creationId xmlns:a16="http://schemas.microsoft.com/office/drawing/2014/main" id="{00000000-0008-0000-0200-0000A7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12" name="AutoShape 118">
          <a:extLst>
            <a:ext uri="{FF2B5EF4-FFF2-40B4-BE49-F238E27FC236}">
              <a16:creationId xmlns:a16="http://schemas.microsoft.com/office/drawing/2014/main" id="{00000000-0008-0000-0200-0000A8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13" name="AutoShape 119">
          <a:extLst>
            <a:ext uri="{FF2B5EF4-FFF2-40B4-BE49-F238E27FC236}">
              <a16:creationId xmlns:a16="http://schemas.microsoft.com/office/drawing/2014/main" id="{00000000-0008-0000-0200-0000A9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14" name="AutoShape 120">
          <a:extLst>
            <a:ext uri="{FF2B5EF4-FFF2-40B4-BE49-F238E27FC236}">
              <a16:creationId xmlns:a16="http://schemas.microsoft.com/office/drawing/2014/main" id="{00000000-0008-0000-0200-0000AA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15" name="AutoShape 121">
          <a:extLst>
            <a:ext uri="{FF2B5EF4-FFF2-40B4-BE49-F238E27FC236}">
              <a16:creationId xmlns:a16="http://schemas.microsoft.com/office/drawing/2014/main" id="{00000000-0008-0000-0200-0000AB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16" name="AutoShape 122">
          <a:extLst>
            <a:ext uri="{FF2B5EF4-FFF2-40B4-BE49-F238E27FC236}">
              <a16:creationId xmlns:a16="http://schemas.microsoft.com/office/drawing/2014/main" id="{00000000-0008-0000-0200-0000AC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17" name="AutoShape 123">
          <a:extLst>
            <a:ext uri="{FF2B5EF4-FFF2-40B4-BE49-F238E27FC236}">
              <a16:creationId xmlns:a16="http://schemas.microsoft.com/office/drawing/2014/main" id="{00000000-0008-0000-0200-0000AD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18" name="AutoShape 124">
          <a:extLst>
            <a:ext uri="{FF2B5EF4-FFF2-40B4-BE49-F238E27FC236}">
              <a16:creationId xmlns:a16="http://schemas.microsoft.com/office/drawing/2014/main" id="{00000000-0008-0000-0200-0000AE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19" name="AutoShape 125">
          <a:extLst>
            <a:ext uri="{FF2B5EF4-FFF2-40B4-BE49-F238E27FC236}">
              <a16:creationId xmlns:a16="http://schemas.microsoft.com/office/drawing/2014/main" id="{00000000-0008-0000-0200-0000AF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20" name="AutoShape 126">
          <a:extLst>
            <a:ext uri="{FF2B5EF4-FFF2-40B4-BE49-F238E27FC236}">
              <a16:creationId xmlns:a16="http://schemas.microsoft.com/office/drawing/2014/main" id="{00000000-0008-0000-0200-0000B0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21" name="AutoShape 127">
          <a:extLst>
            <a:ext uri="{FF2B5EF4-FFF2-40B4-BE49-F238E27FC236}">
              <a16:creationId xmlns:a16="http://schemas.microsoft.com/office/drawing/2014/main" id="{00000000-0008-0000-0200-0000B1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59922" name="AutoShape 128">
          <a:extLst>
            <a:ext uri="{FF2B5EF4-FFF2-40B4-BE49-F238E27FC236}">
              <a16:creationId xmlns:a16="http://schemas.microsoft.com/office/drawing/2014/main" id="{00000000-0008-0000-0200-0000B270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23" name="AutoShape 129">
          <a:extLst>
            <a:ext uri="{FF2B5EF4-FFF2-40B4-BE49-F238E27FC236}">
              <a16:creationId xmlns:a16="http://schemas.microsoft.com/office/drawing/2014/main" id="{00000000-0008-0000-0200-0000B3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24" name="AutoShape 130">
          <a:extLst>
            <a:ext uri="{FF2B5EF4-FFF2-40B4-BE49-F238E27FC236}">
              <a16:creationId xmlns:a16="http://schemas.microsoft.com/office/drawing/2014/main" id="{00000000-0008-0000-0200-0000B4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25" name="AutoShape 131">
          <a:extLst>
            <a:ext uri="{FF2B5EF4-FFF2-40B4-BE49-F238E27FC236}">
              <a16:creationId xmlns:a16="http://schemas.microsoft.com/office/drawing/2014/main" id="{00000000-0008-0000-0200-0000B5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26" name="AutoShape 132">
          <a:extLst>
            <a:ext uri="{FF2B5EF4-FFF2-40B4-BE49-F238E27FC236}">
              <a16:creationId xmlns:a16="http://schemas.microsoft.com/office/drawing/2014/main" id="{00000000-0008-0000-0200-0000B6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27" name="AutoShape 133">
          <a:extLst>
            <a:ext uri="{FF2B5EF4-FFF2-40B4-BE49-F238E27FC236}">
              <a16:creationId xmlns:a16="http://schemas.microsoft.com/office/drawing/2014/main" id="{00000000-0008-0000-0200-0000B7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28" name="AutoShape 134">
          <a:extLst>
            <a:ext uri="{FF2B5EF4-FFF2-40B4-BE49-F238E27FC236}">
              <a16:creationId xmlns:a16="http://schemas.microsoft.com/office/drawing/2014/main" id="{00000000-0008-0000-0200-0000B8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29" name="AutoShape 135">
          <a:extLst>
            <a:ext uri="{FF2B5EF4-FFF2-40B4-BE49-F238E27FC236}">
              <a16:creationId xmlns:a16="http://schemas.microsoft.com/office/drawing/2014/main" id="{00000000-0008-0000-0200-0000B9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30" name="AutoShape 136">
          <a:extLst>
            <a:ext uri="{FF2B5EF4-FFF2-40B4-BE49-F238E27FC236}">
              <a16:creationId xmlns:a16="http://schemas.microsoft.com/office/drawing/2014/main" id="{00000000-0008-0000-0200-0000BA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31" name="AutoShape 137">
          <a:extLst>
            <a:ext uri="{FF2B5EF4-FFF2-40B4-BE49-F238E27FC236}">
              <a16:creationId xmlns:a16="http://schemas.microsoft.com/office/drawing/2014/main" id="{00000000-0008-0000-0200-0000BB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32" name="AutoShape 138">
          <a:extLst>
            <a:ext uri="{FF2B5EF4-FFF2-40B4-BE49-F238E27FC236}">
              <a16:creationId xmlns:a16="http://schemas.microsoft.com/office/drawing/2014/main" id="{00000000-0008-0000-0200-0000BC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33" name="AutoShape 139">
          <a:extLst>
            <a:ext uri="{FF2B5EF4-FFF2-40B4-BE49-F238E27FC236}">
              <a16:creationId xmlns:a16="http://schemas.microsoft.com/office/drawing/2014/main" id="{00000000-0008-0000-0200-0000BD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34" name="AutoShape 140">
          <a:extLst>
            <a:ext uri="{FF2B5EF4-FFF2-40B4-BE49-F238E27FC236}">
              <a16:creationId xmlns:a16="http://schemas.microsoft.com/office/drawing/2014/main" id="{00000000-0008-0000-0200-0000BE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35" name="AutoShape 141">
          <a:extLst>
            <a:ext uri="{FF2B5EF4-FFF2-40B4-BE49-F238E27FC236}">
              <a16:creationId xmlns:a16="http://schemas.microsoft.com/office/drawing/2014/main" id="{00000000-0008-0000-0200-0000BF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36" name="AutoShape 142">
          <a:extLst>
            <a:ext uri="{FF2B5EF4-FFF2-40B4-BE49-F238E27FC236}">
              <a16:creationId xmlns:a16="http://schemas.microsoft.com/office/drawing/2014/main" id="{00000000-0008-0000-0200-0000C0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37" name="AutoShape 143">
          <a:extLst>
            <a:ext uri="{FF2B5EF4-FFF2-40B4-BE49-F238E27FC236}">
              <a16:creationId xmlns:a16="http://schemas.microsoft.com/office/drawing/2014/main" id="{00000000-0008-0000-0200-0000C1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38" name="AutoShape 144">
          <a:extLst>
            <a:ext uri="{FF2B5EF4-FFF2-40B4-BE49-F238E27FC236}">
              <a16:creationId xmlns:a16="http://schemas.microsoft.com/office/drawing/2014/main" id="{00000000-0008-0000-0200-0000C2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39" name="AutoShape 145">
          <a:extLst>
            <a:ext uri="{FF2B5EF4-FFF2-40B4-BE49-F238E27FC236}">
              <a16:creationId xmlns:a16="http://schemas.microsoft.com/office/drawing/2014/main" id="{00000000-0008-0000-0200-0000C3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40" name="AutoShape 146">
          <a:extLst>
            <a:ext uri="{FF2B5EF4-FFF2-40B4-BE49-F238E27FC236}">
              <a16:creationId xmlns:a16="http://schemas.microsoft.com/office/drawing/2014/main" id="{00000000-0008-0000-0200-0000C4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41" name="AutoShape 147">
          <a:extLst>
            <a:ext uri="{FF2B5EF4-FFF2-40B4-BE49-F238E27FC236}">
              <a16:creationId xmlns:a16="http://schemas.microsoft.com/office/drawing/2014/main" id="{00000000-0008-0000-0200-0000C5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42" name="AutoShape 148">
          <a:extLst>
            <a:ext uri="{FF2B5EF4-FFF2-40B4-BE49-F238E27FC236}">
              <a16:creationId xmlns:a16="http://schemas.microsoft.com/office/drawing/2014/main" id="{00000000-0008-0000-0200-0000C6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43" name="AutoShape 149">
          <a:extLst>
            <a:ext uri="{FF2B5EF4-FFF2-40B4-BE49-F238E27FC236}">
              <a16:creationId xmlns:a16="http://schemas.microsoft.com/office/drawing/2014/main" id="{00000000-0008-0000-0200-0000C7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44" name="AutoShape 150">
          <a:extLst>
            <a:ext uri="{FF2B5EF4-FFF2-40B4-BE49-F238E27FC236}">
              <a16:creationId xmlns:a16="http://schemas.microsoft.com/office/drawing/2014/main" id="{00000000-0008-0000-0200-0000C8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45" name="AutoShape 151">
          <a:extLst>
            <a:ext uri="{FF2B5EF4-FFF2-40B4-BE49-F238E27FC236}">
              <a16:creationId xmlns:a16="http://schemas.microsoft.com/office/drawing/2014/main" id="{00000000-0008-0000-0200-0000C9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46" name="AutoShape 152">
          <a:extLst>
            <a:ext uri="{FF2B5EF4-FFF2-40B4-BE49-F238E27FC236}">
              <a16:creationId xmlns:a16="http://schemas.microsoft.com/office/drawing/2014/main" id="{00000000-0008-0000-0200-0000CA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47" name="AutoShape 153">
          <a:extLst>
            <a:ext uri="{FF2B5EF4-FFF2-40B4-BE49-F238E27FC236}">
              <a16:creationId xmlns:a16="http://schemas.microsoft.com/office/drawing/2014/main" id="{00000000-0008-0000-0200-0000CB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48" name="AutoShape 154">
          <a:extLst>
            <a:ext uri="{FF2B5EF4-FFF2-40B4-BE49-F238E27FC236}">
              <a16:creationId xmlns:a16="http://schemas.microsoft.com/office/drawing/2014/main" id="{00000000-0008-0000-0200-0000CC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49" name="AutoShape 155">
          <a:extLst>
            <a:ext uri="{FF2B5EF4-FFF2-40B4-BE49-F238E27FC236}">
              <a16:creationId xmlns:a16="http://schemas.microsoft.com/office/drawing/2014/main" id="{00000000-0008-0000-0200-0000CD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50" name="AutoShape 156">
          <a:extLst>
            <a:ext uri="{FF2B5EF4-FFF2-40B4-BE49-F238E27FC236}">
              <a16:creationId xmlns:a16="http://schemas.microsoft.com/office/drawing/2014/main" id="{00000000-0008-0000-0200-0000CE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51" name="AutoShape 157">
          <a:extLst>
            <a:ext uri="{FF2B5EF4-FFF2-40B4-BE49-F238E27FC236}">
              <a16:creationId xmlns:a16="http://schemas.microsoft.com/office/drawing/2014/main" id="{00000000-0008-0000-0200-0000CF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52" name="AutoShape 158">
          <a:extLst>
            <a:ext uri="{FF2B5EF4-FFF2-40B4-BE49-F238E27FC236}">
              <a16:creationId xmlns:a16="http://schemas.microsoft.com/office/drawing/2014/main" id="{00000000-0008-0000-0200-0000D0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53" name="AutoShape 159">
          <a:extLst>
            <a:ext uri="{FF2B5EF4-FFF2-40B4-BE49-F238E27FC236}">
              <a16:creationId xmlns:a16="http://schemas.microsoft.com/office/drawing/2014/main" id="{00000000-0008-0000-0200-0000D1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54" name="AutoShape 160">
          <a:extLst>
            <a:ext uri="{FF2B5EF4-FFF2-40B4-BE49-F238E27FC236}">
              <a16:creationId xmlns:a16="http://schemas.microsoft.com/office/drawing/2014/main" id="{00000000-0008-0000-0200-0000D2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55" name="AutoShape 161">
          <a:extLst>
            <a:ext uri="{FF2B5EF4-FFF2-40B4-BE49-F238E27FC236}">
              <a16:creationId xmlns:a16="http://schemas.microsoft.com/office/drawing/2014/main" id="{00000000-0008-0000-0200-0000D3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56" name="AutoShape 162">
          <a:extLst>
            <a:ext uri="{FF2B5EF4-FFF2-40B4-BE49-F238E27FC236}">
              <a16:creationId xmlns:a16="http://schemas.microsoft.com/office/drawing/2014/main" id="{00000000-0008-0000-0200-0000D4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57" name="AutoShape 163">
          <a:extLst>
            <a:ext uri="{FF2B5EF4-FFF2-40B4-BE49-F238E27FC236}">
              <a16:creationId xmlns:a16="http://schemas.microsoft.com/office/drawing/2014/main" id="{00000000-0008-0000-0200-0000D5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58" name="AutoShape 164">
          <a:extLst>
            <a:ext uri="{FF2B5EF4-FFF2-40B4-BE49-F238E27FC236}">
              <a16:creationId xmlns:a16="http://schemas.microsoft.com/office/drawing/2014/main" id="{00000000-0008-0000-0200-0000D6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59" name="AutoShape 165">
          <a:extLst>
            <a:ext uri="{FF2B5EF4-FFF2-40B4-BE49-F238E27FC236}">
              <a16:creationId xmlns:a16="http://schemas.microsoft.com/office/drawing/2014/main" id="{00000000-0008-0000-0200-0000D7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60" name="AutoShape 166">
          <a:extLst>
            <a:ext uri="{FF2B5EF4-FFF2-40B4-BE49-F238E27FC236}">
              <a16:creationId xmlns:a16="http://schemas.microsoft.com/office/drawing/2014/main" id="{00000000-0008-0000-0200-0000D8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61" name="AutoShape 167">
          <a:extLst>
            <a:ext uri="{FF2B5EF4-FFF2-40B4-BE49-F238E27FC236}">
              <a16:creationId xmlns:a16="http://schemas.microsoft.com/office/drawing/2014/main" id="{00000000-0008-0000-0200-0000D9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62" name="AutoShape 168">
          <a:extLst>
            <a:ext uri="{FF2B5EF4-FFF2-40B4-BE49-F238E27FC236}">
              <a16:creationId xmlns:a16="http://schemas.microsoft.com/office/drawing/2014/main" id="{00000000-0008-0000-0200-0000DA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63" name="AutoShape 169">
          <a:extLst>
            <a:ext uri="{FF2B5EF4-FFF2-40B4-BE49-F238E27FC236}">
              <a16:creationId xmlns:a16="http://schemas.microsoft.com/office/drawing/2014/main" id="{00000000-0008-0000-0200-0000DB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64" name="AutoShape 170">
          <a:extLst>
            <a:ext uri="{FF2B5EF4-FFF2-40B4-BE49-F238E27FC236}">
              <a16:creationId xmlns:a16="http://schemas.microsoft.com/office/drawing/2014/main" id="{00000000-0008-0000-0200-0000DC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65" name="AutoShape 171">
          <a:extLst>
            <a:ext uri="{FF2B5EF4-FFF2-40B4-BE49-F238E27FC236}">
              <a16:creationId xmlns:a16="http://schemas.microsoft.com/office/drawing/2014/main" id="{00000000-0008-0000-0200-0000DD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66" name="AutoShape 172">
          <a:extLst>
            <a:ext uri="{FF2B5EF4-FFF2-40B4-BE49-F238E27FC236}">
              <a16:creationId xmlns:a16="http://schemas.microsoft.com/office/drawing/2014/main" id="{00000000-0008-0000-0200-0000DE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67" name="AutoShape 173">
          <a:extLst>
            <a:ext uri="{FF2B5EF4-FFF2-40B4-BE49-F238E27FC236}">
              <a16:creationId xmlns:a16="http://schemas.microsoft.com/office/drawing/2014/main" id="{00000000-0008-0000-0200-0000DF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68" name="AutoShape 174">
          <a:extLst>
            <a:ext uri="{FF2B5EF4-FFF2-40B4-BE49-F238E27FC236}">
              <a16:creationId xmlns:a16="http://schemas.microsoft.com/office/drawing/2014/main" id="{00000000-0008-0000-0200-0000E0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69" name="AutoShape 175">
          <a:extLst>
            <a:ext uri="{FF2B5EF4-FFF2-40B4-BE49-F238E27FC236}">
              <a16:creationId xmlns:a16="http://schemas.microsoft.com/office/drawing/2014/main" id="{00000000-0008-0000-0200-0000E1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70" name="AutoShape 176">
          <a:extLst>
            <a:ext uri="{FF2B5EF4-FFF2-40B4-BE49-F238E27FC236}">
              <a16:creationId xmlns:a16="http://schemas.microsoft.com/office/drawing/2014/main" id="{00000000-0008-0000-0200-0000E2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71" name="AutoShape 177">
          <a:extLst>
            <a:ext uri="{FF2B5EF4-FFF2-40B4-BE49-F238E27FC236}">
              <a16:creationId xmlns:a16="http://schemas.microsoft.com/office/drawing/2014/main" id="{00000000-0008-0000-0200-0000E3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72" name="AutoShape 178">
          <a:extLst>
            <a:ext uri="{FF2B5EF4-FFF2-40B4-BE49-F238E27FC236}">
              <a16:creationId xmlns:a16="http://schemas.microsoft.com/office/drawing/2014/main" id="{00000000-0008-0000-0200-0000E4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73" name="AutoShape 179">
          <a:extLst>
            <a:ext uri="{FF2B5EF4-FFF2-40B4-BE49-F238E27FC236}">
              <a16:creationId xmlns:a16="http://schemas.microsoft.com/office/drawing/2014/main" id="{00000000-0008-0000-0200-0000E5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74" name="AutoShape 180">
          <a:extLst>
            <a:ext uri="{FF2B5EF4-FFF2-40B4-BE49-F238E27FC236}">
              <a16:creationId xmlns:a16="http://schemas.microsoft.com/office/drawing/2014/main" id="{00000000-0008-0000-0200-0000E6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75" name="AutoShape 181">
          <a:extLst>
            <a:ext uri="{FF2B5EF4-FFF2-40B4-BE49-F238E27FC236}">
              <a16:creationId xmlns:a16="http://schemas.microsoft.com/office/drawing/2014/main" id="{00000000-0008-0000-0200-0000E7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76" name="AutoShape 182">
          <a:extLst>
            <a:ext uri="{FF2B5EF4-FFF2-40B4-BE49-F238E27FC236}">
              <a16:creationId xmlns:a16="http://schemas.microsoft.com/office/drawing/2014/main" id="{00000000-0008-0000-0200-0000E8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77" name="AutoShape 183">
          <a:extLst>
            <a:ext uri="{FF2B5EF4-FFF2-40B4-BE49-F238E27FC236}">
              <a16:creationId xmlns:a16="http://schemas.microsoft.com/office/drawing/2014/main" id="{00000000-0008-0000-0200-0000E9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78" name="AutoShape 184">
          <a:extLst>
            <a:ext uri="{FF2B5EF4-FFF2-40B4-BE49-F238E27FC236}">
              <a16:creationId xmlns:a16="http://schemas.microsoft.com/office/drawing/2014/main" id="{00000000-0008-0000-0200-0000EA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79" name="AutoShape 185">
          <a:extLst>
            <a:ext uri="{FF2B5EF4-FFF2-40B4-BE49-F238E27FC236}">
              <a16:creationId xmlns:a16="http://schemas.microsoft.com/office/drawing/2014/main" id="{00000000-0008-0000-0200-0000EB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80" name="AutoShape 186">
          <a:extLst>
            <a:ext uri="{FF2B5EF4-FFF2-40B4-BE49-F238E27FC236}">
              <a16:creationId xmlns:a16="http://schemas.microsoft.com/office/drawing/2014/main" id="{00000000-0008-0000-0200-0000EC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81" name="AutoShape 187">
          <a:extLst>
            <a:ext uri="{FF2B5EF4-FFF2-40B4-BE49-F238E27FC236}">
              <a16:creationId xmlns:a16="http://schemas.microsoft.com/office/drawing/2014/main" id="{00000000-0008-0000-0200-0000ED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82" name="AutoShape 188">
          <a:extLst>
            <a:ext uri="{FF2B5EF4-FFF2-40B4-BE49-F238E27FC236}">
              <a16:creationId xmlns:a16="http://schemas.microsoft.com/office/drawing/2014/main" id="{00000000-0008-0000-0200-0000EE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83" name="AutoShape 189">
          <a:extLst>
            <a:ext uri="{FF2B5EF4-FFF2-40B4-BE49-F238E27FC236}">
              <a16:creationId xmlns:a16="http://schemas.microsoft.com/office/drawing/2014/main" id="{00000000-0008-0000-0200-0000EF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84" name="AutoShape 190">
          <a:extLst>
            <a:ext uri="{FF2B5EF4-FFF2-40B4-BE49-F238E27FC236}">
              <a16:creationId xmlns:a16="http://schemas.microsoft.com/office/drawing/2014/main" id="{00000000-0008-0000-0200-0000F0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85" name="AutoShape 191">
          <a:extLst>
            <a:ext uri="{FF2B5EF4-FFF2-40B4-BE49-F238E27FC236}">
              <a16:creationId xmlns:a16="http://schemas.microsoft.com/office/drawing/2014/main" id="{00000000-0008-0000-0200-0000F1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86" name="AutoShape 192">
          <a:extLst>
            <a:ext uri="{FF2B5EF4-FFF2-40B4-BE49-F238E27FC236}">
              <a16:creationId xmlns:a16="http://schemas.microsoft.com/office/drawing/2014/main" id="{00000000-0008-0000-0200-0000F2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87" name="AutoShape 193">
          <a:extLst>
            <a:ext uri="{FF2B5EF4-FFF2-40B4-BE49-F238E27FC236}">
              <a16:creationId xmlns:a16="http://schemas.microsoft.com/office/drawing/2014/main" id="{00000000-0008-0000-0200-0000F3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88" name="AutoShape 194">
          <a:extLst>
            <a:ext uri="{FF2B5EF4-FFF2-40B4-BE49-F238E27FC236}">
              <a16:creationId xmlns:a16="http://schemas.microsoft.com/office/drawing/2014/main" id="{00000000-0008-0000-0200-0000F4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89" name="AutoShape 195">
          <a:extLst>
            <a:ext uri="{FF2B5EF4-FFF2-40B4-BE49-F238E27FC236}">
              <a16:creationId xmlns:a16="http://schemas.microsoft.com/office/drawing/2014/main" id="{00000000-0008-0000-0200-0000F5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90" name="AutoShape 196">
          <a:extLst>
            <a:ext uri="{FF2B5EF4-FFF2-40B4-BE49-F238E27FC236}">
              <a16:creationId xmlns:a16="http://schemas.microsoft.com/office/drawing/2014/main" id="{00000000-0008-0000-0200-0000F6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91" name="AutoShape 197">
          <a:extLst>
            <a:ext uri="{FF2B5EF4-FFF2-40B4-BE49-F238E27FC236}">
              <a16:creationId xmlns:a16="http://schemas.microsoft.com/office/drawing/2014/main" id="{00000000-0008-0000-0200-0000F7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92" name="AutoShape 198">
          <a:extLst>
            <a:ext uri="{FF2B5EF4-FFF2-40B4-BE49-F238E27FC236}">
              <a16:creationId xmlns:a16="http://schemas.microsoft.com/office/drawing/2014/main" id="{00000000-0008-0000-0200-0000F8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93" name="AutoShape 199">
          <a:extLst>
            <a:ext uri="{FF2B5EF4-FFF2-40B4-BE49-F238E27FC236}">
              <a16:creationId xmlns:a16="http://schemas.microsoft.com/office/drawing/2014/main" id="{00000000-0008-0000-0200-0000F9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94" name="AutoShape 200">
          <a:extLst>
            <a:ext uri="{FF2B5EF4-FFF2-40B4-BE49-F238E27FC236}">
              <a16:creationId xmlns:a16="http://schemas.microsoft.com/office/drawing/2014/main" id="{00000000-0008-0000-0200-0000FA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95" name="AutoShape 201">
          <a:extLst>
            <a:ext uri="{FF2B5EF4-FFF2-40B4-BE49-F238E27FC236}">
              <a16:creationId xmlns:a16="http://schemas.microsoft.com/office/drawing/2014/main" id="{00000000-0008-0000-0200-0000FB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96" name="AutoShape 202">
          <a:extLst>
            <a:ext uri="{FF2B5EF4-FFF2-40B4-BE49-F238E27FC236}">
              <a16:creationId xmlns:a16="http://schemas.microsoft.com/office/drawing/2014/main" id="{00000000-0008-0000-0200-0000FC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97" name="AutoShape 203">
          <a:extLst>
            <a:ext uri="{FF2B5EF4-FFF2-40B4-BE49-F238E27FC236}">
              <a16:creationId xmlns:a16="http://schemas.microsoft.com/office/drawing/2014/main" id="{00000000-0008-0000-0200-0000FD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98" name="AutoShape 204">
          <a:extLst>
            <a:ext uri="{FF2B5EF4-FFF2-40B4-BE49-F238E27FC236}">
              <a16:creationId xmlns:a16="http://schemas.microsoft.com/office/drawing/2014/main" id="{00000000-0008-0000-0200-0000FE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59999" name="AutoShape 205">
          <a:extLst>
            <a:ext uri="{FF2B5EF4-FFF2-40B4-BE49-F238E27FC236}">
              <a16:creationId xmlns:a16="http://schemas.microsoft.com/office/drawing/2014/main" id="{00000000-0008-0000-0200-0000FF70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00" name="AutoShape 206">
          <a:extLst>
            <a:ext uri="{FF2B5EF4-FFF2-40B4-BE49-F238E27FC236}">
              <a16:creationId xmlns:a16="http://schemas.microsoft.com/office/drawing/2014/main" id="{00000000-0008-0000-0200-000000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01" name="AutoShape 207">
          <a:extLst>
            <a:ext uri="{FF2B5EF4-FFF2-40B4-BE49-F238E27FC236}">
              <a16:creationId xmlns:a16="http://schemas.microsoft.com/office/drawing/2014/main" id="{00000000-0008-0000-0200-000001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02" name="AutoShape 208">
          <a:extLst>
            <a:ext uri="{FF2B5EF4-FFF2-40B4-BE49-F238E27FC236}">
              <a16:creationId xmlns:a16="http://schemas.microsoft.com/office/drawing/2014/main" id="{00000000-0008-0000-0200-000002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03" name="AutoShape 209">
          <a:extLst>
            <a:ext uri="{FF2B5EF4-FFF2-40B4-BE49-F238E27FC236}">
              <a16:creationId xmlns:a16="http://schemas.microsoft.com/office/drawing/2014/main" id="{00000000-0008-0000-0200-000003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04" name="AutoShape 210">
          <a:extLst>
            <a:ext uri="{FF2B5EF4-FFF2-40B4-BE49-F238E27FC236}">
              <a16:creationId xmlns:a16="http://schemas.microsoft.com/office/drawing/2014/main" id="{00000000-0008-0000-0200-000004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05" name="AutoShape 211">
          <a:extLst>
            <a:ext uri="{FF2B5EF4-FFF2-40B4-BE49-F238E27FC236}">
              <a16:creationId xmlns:a16="http://schemas.microsoft.com/office/drawing/2014/main" id="{00000000-0008-0000-0200-000005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06" name="AutoShape 212">
          <a:extLst>
            <a:ext uri="{FF2B5EF4-FFF2-40B4-BE49-F238E27FC236}">
              <a16:creationId xmlns:a16="http://schemas.microsoft.com/office/drawing/2014/main" id="{00000000-0008-0000-0200-000006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07" name="AutoShape 213">
          <a:extLst>
            <a:ext uri="{FF2B5EF4-FFF2-40B4-BE49-F238E27FC236}">
              <a16:creationId xmlns:a16="http://schemas.microsoft.com/office/drawing/2014/main" id="{00000000-0008-0000-0200-000007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08" name="AutoShape 214">
          <a:extLst>
            <a:ext uri="{FF2B5EF4-FFF2-40B4-BE49-F238E27FC236}">
              <a16:creationId xmlns:a16="http://schemas.microsoft.com/office/drawing/2014/main" id="{00000000-0008-0000-0200-000008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09" name="AutoShape 215">
          <a:extLst>
            <a:ext uri="{FF2B5EF4-FFF2-40B4-BE49-F238E27FC236}">
              <a16:creationId xmlns:a16="http://schemas.microsoft.com/office/drawing/2014/main" id="{00000000-0008-0000-0200-000009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10" name="AutoShape 216">
          <a:extLst>
            <a:ext uri="{FF2B5EF4-FFF2-40B4-BE49-F238E27FC236}">
              <a16:creationId xmlns:a16="http://schemas.microsoft.com/office/drawing/2014/main" id="{00000000-0008-0000-0200-00000A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11" name="AutoShape 217">
          <a:extLst>
            <a:ext uri="{FF2B5EF4-FFF2-40B4-BE49-F238E27FC236}">
              <a16:creationId xmlns:a16="http://schemas.microsoft.com/office/drawing/2014/main" id="{00000000-0008-0000-0200-00000B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12" name="AutoShape 218">
          <a:extLst>
            <a:ext uri="{FF2B5EF4-FFF2-40B4-BE49-F238E27FC236}">
              <a16:creationId xmlns:a16="http://schemas.microsoft.com/office/drawing/2014/main" id="{00000000-0008-0000-0200-00000C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13" name="AutoShape 219">
          <a:extLst>
            <a:ext uri="{FF2B5EF4-FFF2-40B4-BE49-F238E27FC236}">
              <a16:creationId xmlns:a16="http://schemas.microsoft.com/office/drawing/2014/main" id="{00000000-0008-0000-0200-00000D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14" name="AutoShape 220">
          <a:extLst>
            <a:ext uri="{FF2B5EF4-FFF2-40B4-BE49-F238E27FC236}">
              <a16:creationId xmlns:a16="http://schemas.microsoft.com/office/drawing/2014/main" id="{00000000-0008-0000-0200-00000E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15" name="AutoShape 221">
          <a:extLst>
            <a:ext uri="{FF2B5EF4-FFF2-40B4-BE49-F238E27FC236}">
              <a16:creationId xmlns:a16="http://schemas.microsoft.com/office/drawing/2014/main" id="{00000000-0008-0000-0200-00000F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16" name="AutoShape 222">
          <a:extLst>
            <a:ext uri="{FF2B5EF4-FFF2-40B4-BE49-F238E27FC236}">
              <a16:creationId xmlns:a16="http://schemas.microsoft.com/office/drawing/2014/main" id="{00000000-0008-0000-0200-000010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17" name="AutoShape 223">
          <a:extLst>
            <a:ext uri="{FF2B5EF4-FFF2-40B4-BE49-F238E27FC236}">
              <a16:creationId xmlns:a16="http://schemas.microsoft.com/office/drawing/2014/main" id="{00000000-0008-0000-0200-000011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18" name="AutoShape 224">
          <a:extLst>
            <a:ext uri="{FF2B5EF4-FFF2-40B4-BE49-F238E27FC236}">
              <a16:creationId xmlns:a16="http://schemas.microsoft.com/office/drawing/2014/main" id="{00000000-0008-0000-0200-000012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19" name="AutoShape 225">
          <a:extLst>
            <a:ext uri="{FF2B5EF4-FFF2-40B4-BE49-F238E27FC236}">
              <a16:creationId xmlns:a16="http://schemas.microsoft.com/office/drawing/2014/main" id="{00000000-0008-0000-0200-000013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20" name="AutoShape 226">
          <a:extLst>
            <a:ext uri="{FF2B5EF4-FFF2-40B4-BE49-F238E27FC236}">
              <a16:creationId xmlns:a16="http://schemas.microsoft.com/office/drawing/2014/main" id="{00000000-0008-0000-0200-000014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21" name="AutoShape 227">
          <a:extLst>
            <a:ext uri="{FF2B5EF4-FFF2-40B4-BE49-F238E27FC236}">
              <a16:creationId xmlns:a16="http://schemas.microsoft.com/office/drawing/2014/main" id="{00000000-0008-0000-0200-000015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22" name="AutoShape 228">
          <a:extLst>
            <a:ext uri="{FF2B5EF4-FFF2-40B4-BE49-F238E27FC236}">
              <a16:creationId xmlns:a16="http://schemas.microsoft.com/office/drawing/2014/main" id="{00000000-0008-0000-0200-000016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23" name="AutoShape 229">
          <a:extLst>
            <a:ext uri="{FF2B5EF4-FFF2-40B4-BE49-F238E27FC236}">
              <a16:creationId xmlns:a16="http://schemas.microsoft.com/office/drawing/2014/main" id="{00000000-0008-0000-0200-000017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24" name="AutoShape 230">
          <a:extLst>
            <a:ext uri="{FF2B5EF4-FFF2-40B4-BE49-F238E27FC236}">
              <a16:creationId xmlns:a16="http://schemas.microsoft.com/office/drawing/2014/main" id="{00000000-0008-0000-0200-000018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25" name="AutoShape 231">
          <a:extLst>
            <a:ext uri="{FF2B5EF4-FFF2-40B4-BE49-F238E27FC236}">
              <a16:creationId xmlns:a16="http://schemas.microsoft.com/office/drawing/2014/main" id="{00000000-0008-0000-0200-000019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26" name="AutoShape 232">
          <a:extLst>
            <a:ext uri="{FF2B5EF4-FFF2-40B4-BE49-F238E27FC236}">
              <a16:creationId xmlns:a16="http://schemas.microsoft.com/office/drawing/2014/main" id="{00000000-0008-0000-0200-00001A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27" name="AutoShape 233">
          <a:extLst>
            <a:ext uri="{FF2B5EF4-FFF2-40B4-BE49-F238E27FC236}">
              <a16:creationId xmlns:a16="http://schemas.microsoft.com/office/drawing/2014/main" id="{00000000-0008-0000-0200-00001B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28" name="AutoShape 234">
          <a:extLst>
            <a:ext uri="{FF2B5EF4-FFF2-40B4-BE49-F238E27FC236}">
              <a16:creationId xmlns:a16="http://schemas.microsoft.com/office/drawing/2014/main" id="{00000000-0008-0000-0200-00001C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29" name="AutoShape 235">
          <a:extLst>
            <a:ext uri="{FF2B5EF4-FFF2-40B4-BE49-F238E27FC236}">
              <a16:creationId xmlns:a16="http://schemas.microsoft.com/office/drawing/2014/main" id="{00000000-0008-0000-0200-00001D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30" name="AutoShape 236">
          <a:extLst>
            <a:ext uri="{FF2B5EF4-FFF2-40B4-BE49-F238E27FC236}">
              <a16:creationId xmlns:a16="http://schemas.microsoft.com/office/drawing/2014/main" id="{00000000-0008-0000-0200-00001E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31" name="AutoShape 237">
          <a:extLst>
            <a:ext uri="{FF2B5EF4-FFF2-40B4-BE49-F238E27FC236}">
              <a16:creationId xmlns:a16="http://schemas.microsoft.com/office/drawing/2014/main" id="{00000000-0008-0000-0200-00001F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32" name="AutoShape 238">
          <a:extLst>
            <a:ext uri="{FF2B5EF4-FFF2-40B4-BE49-F238E27FC236}">
              <a16:creationId xmlns:a16="http://schemas.microsoft.com/office/drawing/2014/main" id="{00000000-0008-0000-0200-000020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33" name="AutoShape 239">
          <a:extLst>
            <a:ext uri="{FF2B5EF4-FFF2-40B4-BE49-F238E27FC236}">
              <a16:creationId xmlns:a16="http://schemas.microsoft.com/office/drawing/2014/main" id="{00000000-0008-0000-0200-000021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34" name="AutoShape 240">
          <a:extLst>
            <a:ext uri="{FF2B5EF4-FFF2-40B4-BE49-F238E27FC236}">
              <a16:creationId xmlns:a16="http://schemas.microsoft.com/office/drawing/2014/main" id="{00000000-0008-0000-0200-000022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35" name="AutoShape 241">
          <a:extLst>
            <a:ext uri="{FF2B5EF4-FFF2-40B4-BE49-F238E27FC236}">
              <a16:creationId xmlns:a16="http://schemas.microsoft.com/office/drawing/2014/main" id="{00000000-0008-0000-0200-000023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36" name="AutoShape 242">
          <a:extLst>
            <a:ext uri="{FF2B5EF4-FFF2-40B4-BE49-F238E27FC236}">
              <a16:creationId xmlns:a16="http://schemas.microsoft.com/office/drawing/2014/main" id="{00000000-0008-0000-0200-000024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37" name="AutoShape 243">
          <a:extLst>
            <a:ext uri="{FF2B5EF4-FFF2-40B4-BE49-F238E27FC236}">
              <a16:creationId xmlns:a16="http://schemas.microsoft.com/office/drawing/2014/main" id="{00000000-0008-0000-0200-000025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38" name="AutoShape 244">
          <a:extLst>
            <a:ext uri="{FF2B5EF4-FFF2-40B4-BE49-F238E27FC236}">
              <a16:creationId xmlns:a16="http://schemas.microsoft.com/office/drawing/2014/main" id="{00000000-0008-0000-0200-000026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39" name="AutoShape 245">
          <a:extLst>
            <a:ext uri="{FF2B5EF4-FFF2-40B4-BE49-F238E27FC236}">
              <a16:creationId xmlns:a16="http://schemas.microsoft.com/office/drawing/2014/main" id="{00000000-0008-0000-0200-000027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40" name="AutoShape 246">
          <a:extLst>
            <a:ext uri="{FF2B5EF4-FFF2-40B4-BE49-F238E27FC236}">
              <a16:creationId xmlns:a16="http://schemas.microsoft.com/office/drawing/2014/main" id="{00000000-0008-0000-0200-000028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41" name="AutoShape 247">
          <a:extLst>
            <a:ext uri="{FF2B5EF4-FFF2-40B4-BE49-F238E27FC236}">
              <a16:creationId xmlns:a16="http://schemas.microsoft.com/office/drawing/2014/main" id="{00000000-0008-0000-0200-000029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42" name="AutoShape 248">
          <a:extLst>
            <a:ext uri="{FF2B5EF4-FFF2-40B4-BE49-F238E27FC236}">
              <a16:creationId xmlns:a16="http://schemas.microsoft.com/office/drawing/2014/main" id="{00000000-0008-0000-0200-00002A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43" name="AutoShape 249">
          <a:extLst>
            <a:ext uri="{FF2B5EF4-FFF2-40B4-BE49-F238E27FC236}">
              <a16:creationId xmlns:a16="http://schemas.microsoft.com/office/drawing/2014/main" id="{00000000-0008-0000-0200-00002B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44" name="AutoShape 250">
          <a:extLst>
            <a:ext uri="{FF2B5EF4-FFF2-40B4-BE49-F238E27FC236}">
              <a16:creationId xmlns:a16="http://schemas.microsoft.com/office/drawing/2014/main" id="{00000000-0008-0000-0200-00002C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45" name="AutoShape 251">
          <a:extLst>
            <a:ext uri="{FF2B5EF4-FFF2-40B4-BE49-F238E27FC236}">
              <a16:creationId xmlns:a16="http://schemas.microsoft.com/office/drawing/2014/main" id="{00000000-0008-0000-0200-00002D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46" name="AutoShape 252">
          <a:extLst>
            <a:ext uri="{FF2B5EF4-FFF2-40B4-BE49-F238E27FC236}">
              <a16:creationId xmlns:a16="http://schemas.microsoft.com/office/drawing/2014/main" id="{00000000-0008-0000-0200-00002E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47" name="AutoShape 253">
          <a:extLst>
            <a:ext uri="{FF2B5EF4-FFF2-40B4-BE49-F238E27FC236}">
              <a16:creationId xmlns:a16="http://schemas.microsoft.com/office/drawing/2014/main" id="{00000000-0008-0000-0200-00002F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48" name="AutoShape 254">
          <a:extLst>
            <a:ext uri="{FF2B5EF4-FFF2-40B4-BE49-F238E27FC236}">
              <a16:creationId xmlns:a16="http://schemas.microsoft.com/office/drawing/2014/main" id="{00000000-0008-0000-0200-000030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49" name="AutoShape 255">
          <a:extLst>
            <a:ext uri="{FF2B5EF4-FFF2-40B4-BE49-F238E27FC236}">
              <a16:creationId xmlns:a16="http://schemas.microsoft.com/office/drawing/2014/main" id="{00000000-0008-0000-0200-000031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50" name="AutoShape 256">
          <a:extLst>
            <a:ext uri="{FF2B5EF4-FFF2-40B4-BE49-F238E27FC236}">
              <a16:creationId xmlns:a16="http://schemas.microsoft.com/office/drawing/2014/main" id="{00000000-0008-0000-0200-000032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51" name="AutoShape 257">
          <a:extLst>
            <a:ext uri="{FF2B5EF4-FFF2-40B4-BE49-F238E27FC236}">
              <a16:creationId xmlns:a16="http://schemas.microsoft.com/office/drawing/2014/main" id="{00000000-0008-0000-0200-000033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52" name="AutoShape 258">
          <a:extLst>
            <a:ext uri="{FF2B5EF4-FFF2-40B4-BE49-F238E27FC236}">
              <a16:creationId xmlns:a16="http://schemas.microsoft.com/office/drawing/2014/main" id="{00000000-0008-0000-0200-000034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53" name="AutoShape 259">
          <a:extLst>
            <a:ext uri="{FF2B5EF4-FFF2-40B4-BE49-F238E27FC236}">
              <a16:creationId xmlns:a16="http://schemas.microsoft.com/office/drawing/2014/main" id="{00000000-0008-0000-0200-000035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54" name="AutoShape 260">
          <a:extLst>
            <a:ext uri="{FF2B5EF4-FFF2-40B4-BE49-F238E27FC236}">
              <a16:creationId xmlns:a16="http://schemas.microsoft.com/office/drawing/2014/main" id="{00000000-0008-0000-0200-000036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55" name="AutoShape 261">
          <a:extLst>
            <a:ext uri="{FF2B5EF4-FFF2-40B4-BE49-F238E27FC236}">
              <a16:creationId xmlns:a16="http://schemas.microsoft.com/office/drawing/2014/main" id="{00000000-0008-0000-0200-000037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56" name="AutoShape 262">
          <a:extLst>
            <a:ext uri="{FF2B5EF4-FFF2-40B4-BE49-F238E27FC236}">
              <a16:creationId xmlns:a16="http://schemas.microsoft.com/office/drawing/2014/main" id="{00000000-0008-0000-0200-000038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57" name="AutoShape 263">
          <a:extLst>
            <a:ext uri="{FF2B5EF4-FFF2-40B4-BE49-F238E27FC236}">
              <a16:creationId xmlns:a16="http://schemas.microsoft.com/office/drawing/2014/main" id="{00000000-0008-0000-0200-000039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58" name="AutoShape 264">
          <a:extLst>
            <a:ext uri="{FF2B5EF4-FFF2-40B4-BE49-F238E27FC236}">
              <a16:creationId xmlns:a16="http://schemas.microsoft.com/office/drawing/2014/main" id="{00000000-0008-0000-0200-00003A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59" name="AutoShape 265">
          <a:extLst>
            <a:ext uri="{FF2B5EF4-FFF2-40B4-BE49-F238E27FC236}">
              <a16:creationId xmlns:a16="http://schemas.microsoft.com/office/drawing/2014/main" id="{00000000-0008-0000-0200-00003B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60" name="AutoShape 266">
          <a:extLst>
            <a:ext uri="{FF2B5EF4-FFF2-40B4-BE49-F238E27FC236}">
              <a16:creationId xmlns:a16="http://schemas.microsoft.com/office/drawing/2014/main" id="{00000000-0008-0000-0200-00003C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61" name="AutoShape 267">
          <a:extLst>
            <a:ext uri="{FF2B5EF4-FFF2-40B4-BE49-F238E27FC236}">
              <a16:creationId xmlns:a16="http://schemas.microsoft.com/office/drawing/2014/main" id="{00000000-0008-0000-0200-00003D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62" name="AutoShape 268">
          <a:extLst>
            <a:ext uri="{FF2B5EF4-FFF2-40B4-BE49-F238E27FC236}">
              <a16:creationId xmlns:a16="http://schemas.microsoft.com/office/drawing/2014/main" id="{00000000-0008-0000-0200-00003E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63" name="AutoShape 269">
          <a:extLst>
            <a:ext uri="{FF2B5EF4-FFF2-40B4-BE49-F238E27FC236}">
              <a16:creationId xmlns:a16="http://schemas.microsoft.com/office/drawing/2014/main" id="{00000000-0008-0000-0200-00003F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64" name="AutoShape 270">
          <a:extLst>
            <a:ext uri="{FF2B5EF4-FFF2-40B4-BE49-F238E27FC236}">
              <a16:creationId xmlns:a16="http://schemas.microsoft.com/office/drawing/2014/main" id="{00000000-0008-0000-0200-000040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65" name="AutoShape 271">
          <a:extLst>
            <a:ext uri="{FF2B5EF4-FFF2-40B4-BE49-F238E27FC236}">
              <a16:creationId xmlns:a16="http://schemas.microsoft.com/office/drawing/2014/main" id="{00000000-0008-0000-0200-000041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66" name="AutoShape 272">
          <a:extLst>
            <a:ext uri="{FF2B5EF4-FFF2-40B4-BE49-F238E27FC236}">
              <a16:creationId xmlns:a16="http://schemas.microsoft.com/office/drawing/2014/main" id="{00000000-0008-0000-0200-000042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67" name="AutoShape 273">
          <a:extLst>
            <a:ext uri="{FF2B5EF4-FFF2-40B4-BE49-F238E27FC236}">
              <a16:creationId xmlns:a16="http://schemas.microsoft.com/office/drawing/2014/main" id="{00000000-0008-0000-0200-000043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68" name="AutoShape 274">
          <a:extLst>
            <a:ext uri="{FF2B5EF4-FFF2-40B4-BE49-F238E27FC236}">
              <a16:creationId xmlns:a16="http://schemas.microsoft.com/office/drawing/2014/main" id="{00000000-0008-0000-0200-000044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69" name="AutoShape 275">
          <a:extLst>
            <a:ext uri="{FF2B5EF4-FFF2-40B4-BE49-F238E27FC236}">
              <a16:creationId xmlns:a16="http://schemas.microsoft.com/office/drawing/2014/main" id="{00000000-0008-0000-0200-000045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70" name="AutoShape 276">
          <a:extLst>
            <a:ext uri="{FF2B5EF4-FFF2-40B4-BE49-F238E27FC236}">
              <a16:creationId xmlns:a16="http://schemas.microsoft.com/office/drawing/2014/main" id="{00000000-0008-0000-0200-000046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71" name="AutoShape 277">
          <a:extLst>
            <a:ext uri="{FF2B5EF4-FFF2-40B4-BE49-F238E27FC236}">
              <a16:creationId xmlns:a16="http://schemas.microsoft.com/office/drawing/2014/main" id="{00000000-0008-0000-0200-000047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72" name="AutoShape 278">
          <a:extLst>
            <a:ext uri="{FF2B5EF4-FFF2-40B4-BE49-F238E27FC236}">
              <a16:creationId xmlns:a16="http://schemas.microsoft.com/office/drawing/2014/main" id="{00000000-0008-0000-0200-000048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73" name="AutoShape 279">
          <a:extLst>
            <a:ext uri="{FF2B5EF4-FFF2-40B4-BE49-F238E27FC236}">
              <a16:creationId xmlns:a16="http://schemas.microsoft.com/office/drawing/2014/main" id="{00000000-0008-0000-0200-000049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74" name="AutoShape 280">
          <a:extLst>
            <a:ext uri="{FF2B5EF4-FFF2-40B4-BE49-F238E27FC236}">
              <a16:creationId xmlns:a16="http://schemas.microsoft.com/office/drawing/2014/main" id="{00000000-0008-0000-0200-00004A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75" name="AutoShape 281">
          <a:extLst>
            <a:ext uri="{FF2B5EF4-FFF2-40B4-BE49-F238E27FC236}">
              <a16:creationId xmlns:a16="http://schemas.microsoft.com/office/drawing/2014/main" id="{00000000-0008-0000-0200-00004B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76" name="AutoShape 282">
          <a:extLst>
            <a:ext uri="{FF2B5EF4-FFF2-40B4-BE49-F238E27FC236}">
              <a16:creationId xmlns:a16="http://schemas.microsoft.com/office/drawing/2014/main" id="{00000000-0008-0000-0200-00004C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77" name="AutoShape 283">
          <a:extLst>
            <a:ext uri="{FF2B5EF4-FFF2-40B4-BE49-F238E27FC236}">
              <a16:creationId xmlns:a16="http://schemas.microsoft.com/office/drawing/2014/main" id="{00000000-0008-0000-0200-00004D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78" name="AutoShape 284">
          <a:extLst>
            <a:ext uri="{FF2B5EF4-FFF2-40B4-BE49-F238E27FC236}">
              <a16:creationId xmlns:a16="http://schemas.microsoft.com/office/drawing/2014/main" id="{00000000-0008-0000-0200-00004E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79" name="AutoShape 285">
          <a:extLst>
            <a:ext uri="{FF2B5EF4-FFF2-40B4-BE49-F238E27FC236}">
              <a16:creationId xmlns:a16="http://schemas.microsoft.com/office/drawing/2014/main" id="{00000000-0008-0000-0200-00004F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80" name="AutoShape 286">
          <a:extLst>
            <a:ext uri="{FF2B5EF4-FFF2-40B4-BE49-F238E27FC236}">
              <a16:creationId xmlns:a16="http://schemas.microsoft.com/office/drawing/2014/main" id="{00000000-0008-0000-0200-000050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81" name="AutoShape 287">
          <a:extLst>
            <a:ext uri="{FF2B5EF4-FFF2-40B4-BE49-F238E27FC236}">
              <a16:creationId xmlns:a16="http://schemas.microsoft.com/office/drawing/2014/main" id="{00000000-0008-0000-0200-000051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82" name="AutoShape 288">
          <a:extLst>
            <a:ext uri="{FF2B5EF4-FFF2-40B4-BE49-F238E27FC236}">
              <a16:creationId xmlns:a16="http://schemas.microsoft.com/office/drawing/2014/main" id="{00000000-0008-0000-0200-000052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83" name="AutoShape 289">
          <a:extLst>
            <a:ext uri="{FF2B5EF4-FFF2-40B4-BE49-F238E27FC236}">
              <a16:creationId xmlns:a16="http://schemas.microsoft.com/office/drawing/2014/main" id="{00000000-0008-0000-0200-000053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84" name="AutoShape 290">
          <a:extLst>
            <a:ext uri="{FF2B5EF4-FFF2-40B4-BE49-F238E27FC236}">
              <a16:creationId xmlns:a16="http://schemas.microsoft.com/office/drawing/2014/main" id="{00000000-0008-0000-0200-000054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85" name="AutoShape 291">
          <a:extLst>
            <a:ext uri="{FF2B5EF4-FFF2-40B4-BE49-F238E27FC236}">
              <a16:creationId xmlns:a16="http://schemas.microsoft.com/office/drawing/2014/main" id="{00000000-0008-0000-0200-000055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86" name="AutoShape 292">
          <a:extLst>
            <a:ext uri="{FF2B5EF4-FFF2-40B4-BE49-F238E27FC236}">
              <a16:creationId xmlns:a16="http://schemas.microsoft.com/office/drawing/2014/main" id="{00000000-0008-0000-0200-000056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87" name="AutoShape 293">
          <a:extLst>
            <a:ext uri="{FF2B5EF4-FFF2-40B4-BE49-F238E27FC236}">
              <a16:creationId xmlns:a16="http://schemas.microsoft.com/office/drawing/2014/main" id="{00000000-0008-0000-0200-000057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88" name="AutoShape 294">
          <a:extLst>
            <a:ext uri="{FF2B5EF4-FFF2-40B4-BE49-F238E27FC236}">
              <a16:creationId xmlns:a16="http://schemas.microsoft.com/office/drawing/2014/main" id="{00000000-0008-0000-0200-000058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89" name="AutoShape 295">
          <a:extLst>
            <a:ext uri="{FF2B5EF4-FFF2-40B4-BE49-F238E27FC236}">
              <a16:creationId xmlns:a16="http://schemas.microsoft.com/office/drawing/2014/main" id="{00000000-0008-0000-0200-000059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90" name="AutoShape 296">
          <a:extLst>
            <a:ext uri="{FF2B5EF4-FFF2-40B4-BE49-F238E27FC236}">
              <a16:creationId xmlns:a16="http://schemas.microsoft.com/office/drawing/2014/main" id="{00000000-0008-0000-0200-00005A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91" name="AutoShape 297">
          <a:extLst>
            <a:ext uri="{FF2B5EF4-FFF2-40B4-BE49-F238E27FC236}">
              <a16:creationId xmlns:a16="http://schemas.microsoft.com/office/drawing/2014/main" id="{00000000-0008-0000-0200-00005B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92" name="AutoShape 298">
          <a:extLst>
            <a:ext uri="{FF2B5EF4-FFF2-40B4-BE49-F238E27FC236}">
              <a16:creationId xmlns:a16="http://schemas.microsoft.com/office/drawing/2014/main" id="{00000000-0008-0000-0200-00005C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93" name="AutoShape 299">
          <a:extLst>
            <a:ext uri="{FF2B5EF4-FFF2-40B4-BE49-F238E27FC236}">
              <a16:creationId xmlns:a16="http://schemas.microsoft.com/office/drawing/2014/main" id="{00000000-0008-0000-0200-00005D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94" name="AutoShape 300">
          <a:extLst>
            <a:ext uri="{FF2B5EF4-FFF2-40B4-BE49-F238E27FC236}">
              <a16:creationId xmlns:a16="http://schemas.microsoft.com/office/drawing/2014/main" id="{00000000-0008-0000-0200-00005E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95" name="AutoShape 301">
          <a:extLst>
            <a:ext uri="{FF2B5EF4-FFF2-40B4-BE49-F238E27FC236}">
              <a16:creationId xmlns:a16="http://schemas.microsoft.com/office/drawing/2014/main" id="{00000000-0008-0000-0200-00005F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96" name="AutoShape 302">
          <a:extLst>
            <a:ext uri="{FF2B5EF4-FFF2-40B4-BE49-F238E27FC236}">
              <a16:creationId xmlns:a16="http://schemas.microsoft.com/office/drawing/2014/main" id="{00000000-0008-0000-0200-000060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97" name="AutoShape 303">
          <a:extLst>
            <a:ext uri="{FF2B5EF4-FFF2-40B4-BE49-F238E27FC236}">
              <a16:creationId xmlns:a16="http://schemas.microsoft.com/office/drawing/2014/main" id="{00000000-0008-0000-0200-000061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98" name="AutoShape 304">
          <a:extLst>
            <a:ext uri="{FF2B5EF4-FFF2-40B4-BE49-F238E27FC236}">
              <a16:creationId xmlns:a16="http://schemas.microsoft.com/office/drawing/2014/main" id="{00000000-0008-0000-0200-000062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099" name="AutoShape 305">
          <a:extLst>
            <a:ext uri="{FF2B5EF4-FFF2-40B4-BE49-F238E27FC236}">
              <a16:creationId xmlns:a16="http://schemas.microsoft.com/office/drawing/2014/main" id="{00000000-0008-0000-0200-000063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00" name="AutoShape 306">
          <a:extLst>
            <a:ext uri="{FF2B5EF4-FFF2-40B4-BE49-F238E27FC236}">
              <a16:creationId xmlns:a16="http://schemas.microsoft.com/office/drawing/2014/main" id="{00000000-0008-0000-0200-000064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01" name="AutoShape 307">
          <a:extLst>
            <a:ext uri="{FF2B5EF4-FFF2-40B4-BE49-F238E27FC236}">
              <a16:creationId xmlns:a16="http://schemas.microsoft.com/office/drawing/2014/main" id="{00000000-0008-0000-0200-000065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02" name="AutoShape 308">
          <a:extLst>
            <a:ext uri="{FF2B5EF4-FFF2-40B4-BE49-F238E27FC236}">
              <a16:creationId xmlns:a16="http://schemas.microsoft.com/office/drawing/2014/main" id="{00000000-0008-0000-0200-000066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03" name="AutoShape 309">
          <a:extLst>
            <a:ext uri="{FF2B5EF4-FFF2-40B4-BE49-F238E27FC236}">
              <a16:creationId xmlns:a16="http://schemas.microsoft.com/office/drawing/2014/main" id="{00000000-0008-0000-0200-000067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04" name="AutoShape 310">
          <a:extLst>
            <a:ext uri="{FF2B5EF4-FFF2-40B4-BE49-F238E27FC236}">
              <a16:creationId xmlns:a16="http://schemas.microsoft.com/office/drawing/2014/main" id="{00000000-0008-0000-0200-000068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05" name="AutoShape 311">
          <a:extLst>
            <a:ext uri="{FF2B5EF4-FFF2-40B4-BE49-F238E27FC236}">
              <a16:creationId xmlns:a16="http://schemas.microsoft.com/office/drawing/2014/main" id="{00000000-0008-0000-0200-000069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06" name="AutoShape 312">
          <a:extLst>
            <a:ext uri="{FF2B5EF4-FFF2-40B4-BE49-F238E27FC236}">
              <a16:creationId xmlns:a16="http://schemas.microsoft.com/office/drawing/2014/main" id="{00000000-0008-0000-0200-00006A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07" name="AutoShape 313">
          <a:extLst>
            <a:ext uri="{FF2B5EF4-FFF2-40B4-BE49-F238E27FC236}">
              <a16:creationId xmlns:a16="http://schemas.microsoft.com/office/drawing/2014/main" id="{00000000-0008-0000-0200-00006B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08" name="AutoShape 314">
          <a:extLst>
            <a:ext uri="{FF2B5EF4-FFF2-40B4-BE49-F238E27FC236}">
              <a16:creationId xmlns:a16="http://schemas.microsoft.com/office/drawing/2014/main" id="{00000000-0008-0000-0200-00006C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09" name="AutoShape 315">
          <a:extLst>
            <a:ext uri="{FF2B5EF4-FFF2-40B4-BE49-F238E27FC236}">
              <a16:creationId xmlns:a16="http://schemas.microsoft.com/office/drawing/2014/main" id="{00000000-0008-0000-0200-00006D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10" name="AutoShape 316">
          <a:extLst>
            <a:ext uri="{FF2B5EF4-FFF2-40B4-BE49-F238E27FC236}">
              <a16:creationId xmlns:a16="http://schemas.microsoft.com/office/drawing/2014/main" id="{00000000-0008-0000-0200-00006E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11" name="AutoShape 317">
          <a:extLst>
            <a:ext uri="{FF2B5EF4-FFF2-40B4-BE49-F238E27FC236}">
              <a16:creationId xmlns:a16="http://schemas.microsoft.com/office/drawing/2014/main" id="{00000000-0008-0000-0200-00006F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12" name="AutoShape 318">
          <a:extLst>
            <a:ext uri="{FF2B5EF4-FFF2-40B4-BE49-F238E27FC236}">
              <a16:creationId xmlns:a16="http://schemas.microsoft.com/office/drawing/2014/main" id="{00000000-0008-0000-0200-000070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13" name="AutoShape 319">
          <a:extLst>
            <a:ext uri="{FF2B5EF4-FFF2-40B4-BE49-F238E27FC236}">
              <a16:creationId xmlns:a16="http://schemas.microsoft.com/office/drawing/2014/main" id="{00000000-0008-0000-0200-000071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14" name="AutoShape 320">
          <a:extLst>
            <a:ext uri="{FF2B5EF4-FFF2-40B4-BE49-F238E27FC236}">
              <a16:creationId xmlns:a16="http://schemas.microsoft.com/office/drawing/2014/main" id="{00000000-0008-0000-0200-000072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15" name="AutoShape 321">
          <a:extLst>
            <a:ext uri="{FF2B5EF4-FFF2-40B4-BE49-F238E27FC236}">
              <a16:creationId xmlns:a16="http://schemas.microsoft.com/office/drawing/2014/main" id="{00000000-0008-0000-0200-000073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16" name="AutoShape 322">
          <a:extLst>
            <a:ext uri="{FF2B5EF4-FFF2-40B4-BE49-F238E27FC236}">
              <a16:creationId xmlns:a16="http://schemas.microsoft.com/office/drawing/2014/main" id="{00000000-0008-0000-0200-000074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17" name="AutoShape 323">
          <a:extLst>
            <a:ext uri="{FF2B5EF4-FFF2-40B4-BE49-F238E27FC236}">
              <a16:creationId xmlns:a16="http://schemas.microsoft.com/office/drawing/2014/main" id="{00000000-0008-0000-0200-000075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18" name="AutoShape 324">
          <a:extLst>
            <a:ext uri="{FF2B5EF4-FFF2-40B4-BE49-F238E27FC236}">
              <a16:creationId xmlns:a16="http://schemas.microsoft.com/office/drawing/2014/main" id="{00000000-0008-0000-0200-000076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19" name="AutoShape 325">
          <a:extLst>
            <a:ext uri="{FF2B5EF4-FFF2-40B4-BE49-F238E27FC236}">
              <a16:creationId xmlns:a16="http://schemas.microsoft.com/office/drawing/2014/main" id="{00000000-0008-0000-0200-000077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20" name="AutoShape 326">
          <a:extLst>
            <a:ext uri="{FF2B5EF4-FFF2-40B4-BE49-F238E27FC236}">
              <a16:creationId xmlns:a16="http://schemas.microsoft.com/office/drawing/2014/main" id="{00000000-0008-0000-0200-000078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21" name="AutoShape 327">
          <a:extLst>
            <a:ext uri="{FF2B5EF4-FFF2-40B4-BE49-F238E27FC236}">
              <a16:creationId xmlns:a16="http://schemas.microsoft.com/office/drawing/2014/main" id="{00000000-0008-0000-0200-000079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22" name="AutoShape 328">
          <a:extLst>
            <a:ext uri="{FF2B5EF4-FFF2-40B4-BE49-F238E27FC236}">
              <a16:creationId xmlns:a16="http://schemas.microsoft.com/office/drawing/2014/main" id="{00000000-0008-0000-0200-00007A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23" name="AutoShape 329">
          <a:extLst>
            <a:ext uri="{FF2B5EF4-FFF2-40B4-BE49-F238E27FC236}">
              <a16:creationId xmlns:a16="http://schemas.microsoft.com/office/drawing/2014/main" id="{00000000-0008-0000-0200-00007B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24" name="AutoShape 330">
          <a:extLst>
            <a:ext uri="{FF2B5EF4-FFF2-40B4-BE49-F238E27FC236}">
              <a16:creationId xmlns:a16="http://schemas.microsoft.com/office/drawing/2014/main" id="{00000000-0008-0000-0200-00007C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25" name="AutoShape 331">
          <a:extLst>
            <a:ext uri="{FF2B5EF4-FFF2-40B4-BE49-F238E27FC236}">
              <a16:creationId xmlns:a16="http://schemas.microsoft.com/office/drawing/2014/main" id="{00000000-0008-0000-0200-00007D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26" name="AutoShape 332">
          <a:extLst>
            <a:ext uri="{FF2B5EF4-FFF2-40B4-BE49-F238E27FC236}">
              <a16:creationId xmlns:a16="http://schemas.microsoft.com/office/drawing/2014/main" id="{00000000-0008-0000-0200-00007E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27" name="AutoShape 333">
          <a:extLst>
            <a:ext uri="{FF2B5EF4-FFF2-40B4-BE49-F238E27FC236}">
              <a16:creationId xmlns:a16="http://schemas.microsoft.com/office/drawing/2014/main" id="{00000000-0008-0000-0200-00007F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28" name="AutoShape 334">
          <a:extLst>
            <a:ext uri="{FF2B5EF4-FFF2-40B4-BE49-F238E27FC236}">
              <a16:creationId xmlns:a16="http://schemas.microsoft.com/office/drawing/2014/main" id="{00000000-0008-0000-0200-000080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29" name="AutoShape 335">
          <a:extLst>
            <a:ext uri="{FF2B5EF4-FFF2-40B4-BE49-F238E27FC236}">
              <a16:creationId xmlns:a16="http://schemas.microsoft.com/office/drawing/2014/main" id="{00000000-0008-0000-0200-000081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30" name="AutoShape 336">
          <a:extLst>
            <a:ext uri="{FF2B5EF4-FFF2-40B4-BE49-F238E27FC236}">
              <a16:creationId xmlns:a16="http://schemas.microsoft.com/office/drawing/2014/main" id="{00000000-0008-0000-0200-000082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31" name="AutoShape 337">
          <a:extLst>
            <a:ext uri="{FF2B5EF4-FFF2-40B4-BE49-F238E27FC236}">
              <a16:creationId xmlns:a16="http://schemas.microsoft.com/office/drawing/2014/main" id="{00000000-0008-0000-0200-000083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32" name="AutoShape 338">
          <a:extLst>
            <a:ext uri="{FF2B5EF4-FFF2-40B4-BE49-F238E27FC236}">
              <a16:creationId xmlns:a16="http://schemas.microsoft.com/office/drawing/2014/main" id="{00000000-0008-0000-0200-000084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33" name="AutoShape 339">
          <a:extLst>
            <a:ext uri="{FF2B5EF4-FFF2-40B4-BE49-F238E27FC236}">
              <a16:creationId xmlns:a16="http://schemas.microsoft.com/office/drawing/2014/main" id="{00000000-0008-0000-0200-000085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34" name="AutoShape 340">
          <a:extLst>
            <a:ext uri="{FF2B5EF4-FFF2-40B4-BE49-F238E27FC236}">
              <a16:creationId xmlns:a16="http://schemas.microsoft.com/office/drawing/2014/main" id="{00000000-0008-0000-0200-000086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35" name="AutoShape 341">
          <a:extLst>
            <a:ext uri="{FF2B5EF4-FFF2-40B4-BE49-F238E27FC236}">
              <a16:creationId xmlns:a16="http://schemas.microsoft.com/office/drawing/2014/main" id="{00000000-0008-0000-0200-000087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36" name="AutoShape 342">
          <a:extLst>
            <a:ext uri="{FF2B5EF4-FFF2-40B4-BE49-F238E27FC236}">
              <a16:creationId xmlns:a16="http://schemas.microsoft.com/office/drawing/2014/main" id="{00000000-0008-0000-0200-000088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37" name="AutoShape 343">
          <a:extLst>
            <a:ext uri="{FF2B5EF4-FFF2-40B4-BE49-F238E27FC236}">
              <a16:creationId xmlns:a16="http://schemas.microsoft.com/office/drawing/2014/main" id="{00000000-0008-0000-0200-000089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38" name="AutoShape 344">
          <a:extLst>
            <a:ext uri="{FF2B5EF4-FFF2-40B4-BE49-F238E27FC236}">
              <a16:creationId xmlns:a16="http://schemas.microsoft.com/office/drawing/2014/main" id="{00000000-0008-0000-0200-00008A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39" name="AutoShape 345">
          <a:extLst>
            <a:ext uri="{FF2B5EF4-FFF2-40B4-BE49-F238E27FC236}">
              <a16:creationId xmlns:a16="http://schemas.microsoft.com/office/drawing/2014/main" id="{00000000-0008-0000-0200-00008B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40" name="AutoShape 346">
          <a:extLst>
            <a:ext uri="{FF2B5EF4-FFF2-40B4-BE49-F238E27FC236}">
              <a16:creationId xmlns:a16="http://schemas.microsoft.com/office/drawing/2014/main" id="{00000000-0008-0000-0200-00008C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41" name="AutoShape 347">
          <a:extLst>
            <a:ext uri="{FF2B5EF4-FFF2-40B4-BE49-F238E27FC236}">
              <a16:creationId xmlns:a16="http://schemas.microsoft.com/office/drawing/2014/main" id="{00000000-0008-0000-0200-00008D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42" name="AutoShape 348">
          <a:extLst>
            <a:ext uri="{FF2B5EF4-FFF2-40B4-BE49-F238E27FC236}">
              <a16:creationId xmlns:a16="http://schemas.microsoft.com/office/drawing/2014/main" id="{00000000-0008-0000-0200-00008E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43" name="AutoShape 349">
          <a:extLst>
            <a:ext uri="{FF2B5EF4-FFF2-40B4-BE49-F238E27FC236}">
              <a16:creationId xmlns:a16="http://schemas.microsoft.com/office/drawing/2014/main" id="{00000000-0008-0000-0200-00008F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44" name="AutoShape 350">
          <a:extLst>
            <a:ext uri="{FF2B5EF4-FFF2-40B4-BE49-F238E27FC236}">
              <a16:creationId xmlns:a16="http://schemas.microsoft.com/office/drawing/2014/main" id="{00000000-0008-0000-0200-000090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45" name="AutoShape 351">
          <a:extLst>
            <a:ext uri="{FF2B5EF4-FFF2-40B4-BE49-F238E27FC236}">
              <a16:creationId xmlns:a16="http://schemas.microsoft.com/office/drawing/2014/main" id="{00000000-0008-0000-0200-000091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78</xdr:row>
      <xdr:rowOff>0</xdr:rowOff>
    </xdr:from>
    <xdr:to>
      <xdr:col>7</xdr:col>
      <xdr:colOff>0</xdr:colOff>
      <xdr:row>78</xdr:row>
      <xdr:rowOff>0</xdr:rowOff>
    </xdr:to>
    <xdr:sp macro="" textlink="">
      <xdr:nvSpPr>
        <xdr:cNvPr id="160146" name="AutoShape 352">
          <a:extLst>
            <a:ext uri="{FF2B5EF4-FFF2-40B4-BE49-F238E27FC236}">
              <a16:creationId xmlns:a16="http://schemas.microsoft.com/office/drawing/2014/main" id="{00000000-0008-0000-0200-000092710200}"/>
            </a:ext>
          </a:extLst>
        </xdr:cNvPr>
        <xdr:cNvSpPr>
          <a:spLocks noChangeArrowheads="1"/>
        </xdr:cNvSpPr>
      </xdr:nvSpPr>
      <xdr:spPr bwMode="auto">
        <a:xfrm>
          <a:off x="5514975" y="20297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0</xdr:rowOff>
    </xdr:from>
    <xdr:to>
      <xdr:col>7</xdr:col>
      <xdr:colOff>0</xdr:colOff>
      <xdr:row>34</xdr:row>
      <xdr:rowOff>0</xdr:rowOff>
    </xdr:to>
    <xdr:sp macro="" textlink="">
      <xdr:nvSpPr>
        <xdr:cNvPr id="160147" name="AutoShape 354">
          <a:extLst>
            <a:ext uri="{FF2B5EF4-FFF2-40B4-BE49-F238E27FC236}">
              <a16:creationId xmlns:a16="http://schemas.microsoft.com/office/drawing/2014/main" id="{00000000-0008-0000-0200-000093710200}"/>
            </a:ext>
          </a:extLst>
        </xdr:cNvPr>
        <xdr:cNvSpPr>
          <a:spLocks noChangeArrowheads="1"/>
        </xdr:cNvSpPr>
      </xdr:nvSpPr>
      <xdr:spPr bwMode="auto">
        <a:xfrm>
          <a:off x="5514975" y="87915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0</xdr:rowOff>
    </xdr:from>
    <xdr:to>
      <xdr:col>7</xdr:col>
      <xdr:colOff>0</xdr:colOff>
      <xdr:row>34</xdr:row>
      <xdr:rowOff>0</xdr:rowOff>
    </xdr:to>
    <xdr:sp macro="" textlink="">
      <xdr:nvSpPr>
        <xdr:cNvPr id="160148" name="AutoShape 355">
          <a:extLst>
            <a:ext uri="{FF2B5EF4-FFF2-40B4-BE49-F238E27FC236}">
              <a16:creationId xmlns:a16="http://schemas.microsoft.com/office/drawing/2014/main" id="{00000000-0008-0000-0200-000094710200}"/>
            </a:ext>
          </a:extLst>
        </xdr:cNvPr>
        <xdr:cNvSpPr>
          <a:spLocks noChangeArrowheads="1"/>
        </xdr:cNvSpPr>
      </xdr:nvSpPr>
      <xdr:spPr bwMode="auto">
        <a:xfrm>
          <a:off x="5514975" y="87915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0</xdr:rowOff>
    </xdr:from>
    <xdr:to>
      <xdr:col>7</xdr:col>
      <xdr:colOff>0</xdr:colOff>
      <xdr:row>34</xdr:row>
      <xdr:rowOff>0</xdr:rowOff>
    </xdr:to>
    <xdr:sp macro="" textlink="">
      <xdr:nvSpPr>
        <xdr:cNvPr id="160149" name="AutoShape 356">
          <a:extLst>
            <a:ext uri="{FF2B5EF4-FFF2-40B4-BE49-F238E27FC236}">
              <a16:creationId xmlns:a16="http://schemas.microsoft.com/office/drawing/2014/main" id="{00000000-0008-0000-0200-000095710200}"/>
            </a:ext>
          </a:extLst>
        </xdr:cNvPr>
        <xdr:cNvSpPr>
          <a:spLocks noChangeArrowheads="1"/>
        </xdr:cNvSpPr>
      </xdr:nvSpPr>
      <xdr:spPr bwMode="auto">
        <a:xfrm>
          <a:off x="5514975" y="87915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0</xdr:rowOff>
    </xdr:from>
    <xdr:to>
      <xdr:col>7</xdr:col>
      <xdr:colOff>0</xdr:colOff>
      <xdr:row>34</xdr:row>
      <xdr:rowOff>0</xdr:rowOff>
    </xdr:to>
    <xdr:sp macro="" textlink="">
      <xdr:nvSpPr>
        <xdr:cNvPr id="160150" name="AutoShape 357">
          <a:extLst>
            <a:ext uri="{FF2B5EF4-FFF2-40B4-BE49-F238E27FC236}">
              <a16:creationId xmlns:a16="http://schemas.microsoft.com/office/drawing/2014/main" id="{00000000-0008-0000-0200-000096710200}"/>
            </a:ext>
          </a:extLst>
        </xdr:cNvPr>
        <xdr:cNvSpPr>
          <a:spLocks noChangeArrowheads="1"/>
        </xdr:cNvSpPr>
      </xdr:nvSpPr>
      <xdr:spPr bwMode="auto">
        <a:xfrm>
          <a:off x="5514975" y="87915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0</xdr:rowOff>
    </xdr:from>
    <xdr:to>
      <xdr:col>7</xdr:col>
      <xdr:colOff>0</xdr:colOff>
      <xdr:row>34</xdr:row>
      <xdr:rowOff>0</xdr:rowOff>
    </xdr:to>
    <xdr:sp macro="" textlink="">
      <xdr:nvSpPr>
        <xdr:cNvPr id="160151" name="AutoShape 358">
          <a:extLst>
            <a:ext uri="{FF2B5EF4-FFF2-40B4-BE49-F238E27FC236}">
              <a16:creationId xmlns:a16="http://schemas.microsoft.com/office/drawing/2014/main" id="{00000000-0008-0000-0200-000097710200}"/>
            </a:ext>
          </a:extLst>
        </xdr:cNvPr>
        <xdr:cNvSpPr>
          <a:spLocks noChangeArrowheads="1"/>
        </xdr:cNvSpPr>
      </xdr:nvSpPr>
      <xdr:spPr bwMode="auto">
        <a:xfrm>
          <a:off x="5514975" y="87915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0</xdr:rowOff>
    </xdr:from>
    <xdr:to>
      <xdr:col>7</xdr:col>
      <xdr:colOff>0</xdr:colOff>
      <xdr:row>34</xdr:row>
      <xdr:rowOff>0</xdr:rowOff>
    </xdr:to>
    <xdr:sp macro="" textlink="">
      <xdr:nvSpPr>
        <xdr:cNvPr id="160152" name="AutoShape 359">
          <a:extLst>
            <a:ext uri="{FF2B5EF4-FFF2-40B4-BE49-F238E27FC236}">
              <a16:creationId xmlns:a16="http://schemas.microsoft.com/office/drawing/2014/main" id="{00000000-0008-0000-0200-000098710200}"/>
            </a:ext>
          </a:extLst>
        </xdr:cNvPr>
        <xdr:cNvSpPr>
          <a:spLocks noChangeArrowheads="1"/>
        </xdr:cNvSpPr>
      </xdr:nvSpPr>
      <xdr:spPr bwMode="auto">
        <a:xfrm>
          <a:off x="5514975" y="87915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0</xdr:rowOff>
    </xdr:from>
    <xdr:to>
      <xdr:col>7</xdr:col>
      <xdr:colOff>0</xdr:colOff>
      <xdr:row>34</xdr:row>
      <xdr:rowOff>0</xdr:rowOff>
    </xdr:to>
    <xdr:sp macro="" textlink="">
      <xdr:nvSpPr>
        <xdr:cNvPr id="160153" name="AutoShape 360">
          <a:extLst>
            <a:ext uri="{FF2B5EF4-FFF2-40B4-BE49-F238E27FC236}">
              <a16:creationId xmlns:a16="http://schemas.microsoft.com/office/drawing/2014/main" id="{00000000-0008-0000-0200-000099710200}"/>
            </a:ext>
          </a:extLst>
        </xdr:cNvPr>
        <xdr:cNvSpPr>
          <a:spLocks noChangeArrowheads="1"/>
        </xdr:cNvSpPr>
      </xdr:nvSpPr>
      <xdr:spPr bwMode="auto">
        <a:xfrm>
          <a:off x="5514975" y="87915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0</xdr:rowOff>
    </xdr:from>
    <xdr:to>
      <xdr:col>7</xdr:col>
      <xdr:colOff>0</xdr:colOff>
      <xdr:row>34</xdr:row>
      <xdr:rowOff>0</xdr:rowOff>
    </xdr:to>
    <xdr:sp macro="" textlink="">
      <xdr:nvSpPr>
        <xdr:cNvPr id="160154" name="AutoShape 361">
          <a:extLst>
            <a:ext uri="{FF2B5EF4-FFF2-40B4-BE49-F238E27FC236}">
              <a16:creationId xmlns:a16="http://schemas.microsoft.com/office/drawing/2014/main" id="{00000000-0008-0000-0200-00009A710200}"/>
            </a:ext>
          </a:extLst>
        </xdr:cNvPr>
        <xdr:cNvSpPr>
          <a:spLocks noChangeArrowheads="1"/>
        </xdr:cNvSpPr>
      </xdr:nvSpPr>
      <xdr:spPr bwMode="auto">
        <a:xfrm>
          <a:off x="5514975" y="87915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0</xdr:rowOff>
    </xdr:from>
    <xdr:to>
      <xdr:col>7</xdr:col>
      <xdr:colOff>0</xdr:colOff>
      <xdr:row>34</xdr:row>
      <xdr:rowOff>0</xdr:rowOff>
    </xdr:to>
    <xdr:sp macro="" textlink="">
      <xdr:nvSpPr>
        <xdr:cNvPr id="160155" name="AutoShape 362">
          <a:extLst>
            <a:ext uri="{FF2B5EF4-FFF2-40B4-BE49-F238E27FC236}">
              <a16:creationId xmlns:a16="http://schemas.microsoft.com/office/drawing/2014/main" id="{00000000-0008-0000-0200-00009B710200}"/>
            </a:ext>
          </a:extLst>
        </xdr:cNvPr>
        <xdr:cNvSpPr>
          <a:spLocks noChangeArrowheads="1"/>
        </xdr:cNvSpPr>
      </xdr:nvSpPr>
      <xdr:spPr bwMode="auto">
        <a:xfrm>
          <a:off x="5514975" y="87915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0</xdr:rowOff>
    </xdr:from>
    <xdr:to>
      <xdr:col>7</xdr:col>
      <xdr:colOff>0</xdr:colOff>
      <xdr:row>34</xdr:row>
      <xdr:rowOff>0</xdr:rowOff>
    </xdr:to>
    <xdr:sp macro="" textlink="">
      <xdr:nvSpPr>
        <xdr:cNvPr id="160156" name="AutoShape 363">
          <a:extLst>
            <a:ext uri="{FF2B5EF4-FFF2-40B4-BE49-F238E27FC236}">
              <a16:creationId xmlns:a16="http://schemas.microsoft.com/office/drawing/2014/main" id="{00000000-0008-0000-0200-00009C710200}"/>
            </a:ext>
          </a:extLst>
        </xdr:cNvPr>
        <xdr:cNvSpPr>
          <a:spLocks noChangeArrowheads="1"/>
        </xdr:cNvSpPr>
      </xdr:nvSpPr>
      <xdr:spPr bwMode="auto">
        <a:xfrm>
          <a:off x="5514975" y="87915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0</xdr:rowOff>
    </xdr:from>
    <xdr:to>
      <xdr:col>7</xdr:col>
      <xdr:colOff>0</xdr:colOff>
      <xdr:row>34</xdr:row>
      <xdr:rowOff>0</xdr:rowOff>
    </xdr:to>
    <xdr:sp macro="" textlink="">
      <xdr:nvSpPr>
        <xdr:cNvPr id="160157" name="AutoShape 364">
          <a:extLst>
            <a:ext uri="{FF2B5EF4-FFF2-40B4-BE49-F238E27FC236}">
              <a16:creationId xmlns:a16="http://schemas.microsoft.com/office/drawing/2014/main" id="{00000000-0008-0000-0200-00009D710200}"/>
            </a:ext>
          </a:extLst>
        </xdr:cNvPr>
        <xdr:cNvSpPr>
          <a:spLocks noChangeArrowheads="1"/>
        </xdr:cNvSpPr>
      </xdr:nvSpPr>
      <xdr:spPr bwMode="auto">
        <a:xfrm>
          <a:off x="5514975" y="87915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0</xdr:rowOff>
    </xdr:from>
    <xdr:to>
      <xdr:col>7</xdr:col>
      <xdr:colOff>0</xdr:colOff>
      <xdr:row>34</xdr:row>
      <xdr:rowOff>0</xdr:rowOff>
    </xdr:to>
    <xdr:sp macro="" textlink="">
      <xdr:nvSpPr>
        <xdr:cNvPr id="160158" name="AutoShape 365">
          <a:extLst>
            <a:ext uri="{FF2B5EF4-FFF2-40B4-BE49-F238E27FC236}">
              <a16:creationId xmlns:a16="http://schemas.microsoft.com/office/drawing/2014/main" id="{00000000-0008-0000-0200-00009E710200}"/>
            </a:ext>
          </a:extLst>
        </xdr:cNvPr>
        <xdr:cNvSpPr>
          <a:spLocks noChangeArrowheads="1"/>
        </xdr:cNvSpPr>
      </xdr:nvSpPr>
      <xdr:spPr bwMode="auto">
        <a:xfrm>
          <a:off x="5514975" y="87915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0</xdr:rowOff>
    </xdr:from>
    <xdr:to>
      <xdr:col>7</xdr:col>
      <xdr:colOff>0</xdr:colOff>
      <xdr:row>34</xdr:row>
      <xdr:rowOff>0</xdr:rowOff>
    </xdr:to>
    <xdr:sp macro="" textlink="">
      <xdr:nvSpPr>
        <xdr:cNvPr id="160159" name="AutoShape 366">
          <a:extLst>
            <a:ext uri="{FF2B5EF4-FFF2-40B4-BE49-F238E27FC236}">
              <a16:creationId xmlns:a16="http://schemas.microsoft.com/office/drawing/2014/main" id="{00000000-0008-0000-0200-00009F710200}"/>
            </a:ext>
          </a:extLst>
        </xdr:cNvPr>
        <xdr:cNvSpPr>
          <a:spLocks noChangeArrowheads="1"/>
        </xdr:cNvSpPr>
      </xdr:nvSpPr>
      <xdr:spPr bwMode="auto">
        <a:xfrm>
          <a:off x="5514975" y="87915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0</xdr:rowOff>
    </xdr:from>
    <xdr:to>
      <xdr:col>7</xdr:col>
      <xdr:colOff>0</xdr:colOff>
      <xdr:row>34</xdr:row>
      <xdr:rowOff>0</xdr:rowOff>
    </xdr:to>
    <xdr:sp macro="" textlink="">
      <xdr:nvSpPr>
        <xdr:cNvPr id="160160" name="AutoShape 367">
          <a:extLst>
            <a:ext uri="{FF2B5EF4-FFF2-40B4-BE49-F238E27FC236}">
              <a16:creationId xmlns:a16="http://schemas.microsoft.com/office/drawing/2014/main" id="{00000000-0008-0000-0200-0000A0710200}"/>
            </a:ext>
          </a:extLst>
        </xdr:cNvPr>
        <xdr:cNvSpPr>
          <a:spLocks noChangeArrowheads="1"/>
        </xdr:cNvSpPr>
      </xdr:nvSpPr>
      <xdr:spPr bwMode="auto">
        <a:xfrm>
          <a:off x="5514975" y="87915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0</xdr:rowOff>
    </xdr:from>
    <xdr:to>
      <xdr:col>7</xdr:col>
      <xdr:colOff>0</xdr:colOff>
      <xdr:row>34</xdr:row>
      <xdr:rowOff>0</xdr:rowOff>
    </xdr:to>
    <xdr:sp macro="" textlink="">
      <xdr:nvSpPr>
        <xdr:cNvPr id="160161" name="AutoShape 368">
          <a:extLst>
            <a:ext uri="{FF2B5EF4-FFF2-40B4-BE49-F238E27FC236}">
              <a16:creationId xmlns:a16="http://schemas.microsoft.com/office/drawing/2014/main" id="{00000000-0008-0000-0200-0000A1710200}"/>
            </a:ext>
          </a:extLst>
        </xdr:cNvPr>
        <xdr:cNvSpPr>
          <a:spLocks noChangeArrowheads="1"/>
        </xdr:cNvSpPr>
      </xdr:nvSpPr>
      <xdr:spPr bwMode="auto">
        <a:xfrm>
          <a:off x="5514975" y="87915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0</xdr:rowOff>
    </xdr:from>
    <xdr:to>
      <xdr:col>7</xdr:col>
      <xdr:colOff>0</xdr:colOff>
      <xdr:row>34</xdr:row>
      <xdr:rowOff>0</xdr:rowOff>
    </xdr:to>
    <xdr:sp macro="" textlink="">
      <xdr:nvSpPr>
        <xdr:cNvPr id="160162" name="AutoShape 369">
          <a:extLst>
            <a:ext uri="{FF2B5EF4-FFF2-40B4-BE49-F238E27FC236}">
              <a16:creationId xmlns:a16="http://schemas.microsoft.com/office/drawing/2014/main" id="{00000000-0008-0000-0200-0000A2710200}"/>
            </a:ext>
          </a:extLst>
        </xdr:cNvPr>
        <xdr:cNvSpPr>
          <a:spLocks noChangeArrowheads="1"/>
        </xdr:cNvSpPr>
      </xdr:nvSpPr>
      <xdr:spPr bwMode="auto">
        <a:xfrm>
          <a:off x="5514975" y="87915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142875</xdr:rowOff>
    </xdr:from>
    <xdr:to>
      <xdr:col>7</xdr:col>
      <xdr:colOff>0</xdr:colOff>
      <xdr:row>35</xdr:row>
      <xdr:rowOff>0</xdr:rowOff>
    </xdr:to>
    <xdr:sp macro="" textlink="">
      <xdr:nvSpPr>
        <xdr:cNvPr id="160163" name="AutoShape 370">
          <a:extLst>
            <a:ext uri="{FF2B5EF4-FFF2-40B4-BE49-F238E27FC236}">
              <a16:creationId xmlns:a16="http://schemas.microsoft.com/office/drawing/2014/main" id="{00000000-0008-0000-0200-0000A3710200}"/>
            </a:ext>
          </a:extLst>
        </xdr:cNvPr>
        <xdr:cNvSpPr>
          <a:spLocks noChangeArrowheads="1"/>
        </xdr:cNvSpPr>
      </xdr:nvSpPr>
      <xdr:spPr bwMode="auto">
        <a:xfrm>
          <a:off x="5514975" y="89344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142875</xdr:rowOff>
    </xdr:from>
    <xdr:to>
      <xdr:col>7</xdr:col>
      <xdr:colOff>0</xdr:colOff>
      <xdr:row>35</xdr:row>
      <xdr:rowOff>0</xdr:rowOff>
    </xdr:to>
    <xdr:sp macro="" textlink="">
      <xdr:nvSpPr>
        <xdr:cNvPr id="160164" name="AutoShape 371">
          <a:extLst>
            <a:ext uri="{FF2B5EF4-FFF2-40B4-BE49-F238E27FC236}">
              <a16:creationId xmlns:a16="http://schemas.microsoft.com/office/drawing/2014/main" id="{00000000-0008-0000-0200-0000A4710200}"/>
            </a:ext>
          </a:extLst>
        </xdr:cNvPr>
        <xdr:cNvSpPr>
          <a:spLocks noChangeArrowheads="1"/>
        </xdr:cNvSpPr>
      </xdr:nvSpPr>
      <xdr:spPr bwMode="auto">
        <a:xfrm>
          <a:off x="5514975" y="89344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142875</xdr:rowOff>
    </xdr:from>
    <xdr:to>
      <xdr:col>7</xdr:col>
      <xdr:colOff>0</xdr:colOff>
      <xdr:row>35</xdr:row>
      <xdr:rowOff>0</xdr:rowOff>
    </xdr:to>
    <xdr:sp macro="" textlink="">
      <xdr:nvSpPr>
        <xdr:cNvPr id="160165" name="AutoShape 372">
          <a:extLst>
            <a:ext uri="{FF2B5EF4-FFF2-40B4-BE49-F238E27FC236}">
              <a16:creationId xmlns:a16="http://schemas.microsoft.com/office/drawing/2014/main" id="{00000000-0008-0000-0200-0000A5710200}"/>
            </a:ext>
          </a:extLst>
        </xdr:cNvPr>
        <xdr:cNvSpPr>
          <a:spLocks noChangeArrowheads="1"/>
        </xdr:cNvSpPr>
      </xdr:nvSpPr>
      <xdr:spPr bwMode="auto">
        <a:xfrm>
          <a:off x="5514975" y="89344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142875</xdr:rowOff>
    </xdr:from>
    <xdr:to>
      <xdr:col>7</xdr:col>
      <xdr:colOff>0</xdr:colOff>
      <xdr:row>35</xdr:row>
      <xdr:rowOff>0</xdr:rowOff>
    </xdr:to>
    <xdr:sp macro="" textlink="">
      <xdr:nvSpPr>
        <xdr:cNvPr id="160166" name="AutoShape 373">
          <a:extLst>
            <a:ext uri="{FF2B5EF4-FFF2-40B4-BE49-F238E27FC236}">
              <a16:creationId xmlns:a16="http://schemas.microsoft.com/office/drawing/2014/main" id="{00000000-0008-0000-0200-0000A6710200}"/>
            </a:ext>
          </a:extLst>
        </xdr:cNvPr>
        <xdr:cNvSpPr>
          <a:spLocks noChangeArrowheads="1"/>
        </xdr:cNvSpPr>
      </xdr:nvSpPr>
      <xdr:spPr bwMode="auto">
        <a:xfrm>
          <a:off x="5514975" y="89344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142875</xdr:rowOff>
    </xdr:from>
    <xdr:to>
      <xdr:col>7</xdr:col>
      <xdr:colOff>0</xdr:colOff>
      <xdr:row>35</xdr:row>
      <xdr:rowOff>0</xdr:rowOff>
    </xdr:to>
    <xdr:sp macro="" textlink="">
      <xdr:nvSpPr>
        <xdr:cNvPr id="160167" name="AutoShape 374">
          <a:extLst>
            <a:ext uri="{FF2B5EF4-FFF2-40B4-BE49-F238E27FC236}">
              <a16:creationId xmlns:a16="http://schemas.microsoft.com/office/drawing/2014/main" id="{00000000-0008-0000-0200-0000A7710200}"/>
            </a:ext>
          </a:extLst>
        </xdr:cNvPr>
        <xdr:cNvSpPr>
          <a:spLocks noChangeArrowheads="1"/>
        </xdr:cNvSpPr>
      </xdr:nvSpPr>
      <xdr:spPr bwMode="auto">
        <a:xfrm>
          <a:off x="5514975" y="89344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142875</xdr:rowOff>
    </xdr:from>
    <xdr:to>
      <xdr:col>7</xdr:col>
      <xdr:colOff>0</xdr:colOff>
      <xdr:row>35</xdr:row>
      <xdr:rowOff>0</xdr:rowOff>
    </xdr:to>
    <xdr:sp macro="" textlink="">
      <xdr:nvSpPr>
        <xdr:cNvPr id="160168" name="AutoShape 375">
          <a:extLst>
            <a:ext uri="{FF2B5EF4-FFF2-40B4-BE49-F238E27FC236}">
              <a16:creationId xmlns:a16="http://schemas.microsoft.com/office/drawing/2014/main" id="{00000000-0008-0000-0200-0000A8710200}"/>
            </a:ext>
          </a:extLst>
        </xdr:cNvPr>
        <xdr:cNvSpPr>
          <a:spLocks noChangeArrowheads="1"/>
        </xdr:cNvSpPr>
      </xdr:nvSpPr>
      <xdr:spPr bwMode="auto">
        <a:xfrm>
          <a:off x="5514975" y="89344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142875</xdr:rowOff>
    </xdr:from>
    <xdr:to>
      <xdr:col>7</xdr:col>
      <xdr:colOff>0</xdr:colOff>
      <xdr:row>35</xdr:row>
      <xdr:rowOff>0</xdr:rowOff>
    </xdr:to>
    <xdr:sp macro="" textlink="">
      <xdr:nvSpPr>
        <xdr:cNvPr id="160169" name="AutoShape 376">
          <a:extLst>
            <a:ext uri="{FF2B5EF4-FFF2-40B4-BE49-F238E27FC236}">
              <a16:creationId xmlns:a16="http://schemas.microsoft.com/office/drawing/2014/main" id="{00000000-0008-0000-0200-0000A9710200}"/>
            </a:ext>
          </a:extLst>
        </xdr:cNvPr>
        <xdr:cNvSpPr>
          <a:spLocks noChangeArrowheads="1"/>
        </xdr:cNvSpPr>
      </xdr:nvSpPr>
      <xdr:spPr bwMode="auto">
        <a:xfrm>
          <a:off x="5514975" y="89344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142875</xdr:rowOff>
    </xdr:from>
    <xdr:to>
      <xdr:col>7</xdr:col>
      <xdr:colOff>0</xdr:colOff>
      <xdr:row>35</xdr:row>
      <xdr:rowOff>0</xdr:rowOff>
    </xdr:to>
    <xdr:sp macro="" textlink="">
      <xdr:nvSpPr>
        <xdr:cNvPr id="160170" name="AutoShape 377">
          <a:extLst>
            <a:ext uri="{FF2B5EF4-FFF2-40B4-BE49-F238E27FC236}">
              <a16:creationId xmlns:a16="http://schemas.microsoft.com/office/drawing/2014/main" id="{00000000-0008-0000-0200-0000AA710200}"/>
            </a:ext>
          </a:extLst>
        </xdr:cNvPr>
        <xdr:cNvSpPr>
          <a:spLocks noChangeArrowheads="1"/>
        </xdr:cNvSpPr>
      </xdr:nvSpPr>
      <xdr:spPr bwMode="auto">
        <a:xfrm>
          <a:off x="5514975" y="89344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142875</xdr:rowOff>
    </xdr:from>
    <xdr:to>
      <xdr:col>7</xdr:col>
      <xdr:colOff>0</xdr:colOff>
      <xdr:row>35</xdr:row>
      <xdr:rowOff>0</xdr:rowOff>
    </xdr:to>
    <xdr:sp macro="" textlink="">
      <xdr:nvSpPr>
        <xdr:cNvPr id="160171" name="AutoShape 378">
          <a:extLst>
            <a:ext uri="{FF2B5EF4-FFF2-40B4-BE49-F238E27FC236}">
              <a16:creationId xmlns:a16="http://schemas.microsoft.com/office/drawing/2014/main" id="{00000000-0008-0000-0200-0000AB710200}"/>
            </a:ext>
          </a:extLst>
        </xdr:cNvPr>
        <xdr:cNvSpPr>
          <a:spLocks noChangeArrowheads="1"/>
        </xdr:cNvSpPr>
      </xdr:nvSpPr>
      <xdr:spPr bwMode="auto">
        <a:xfrm>
          <a:off x="5514975" y="89344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142875</xdr:rowOff>
    </xdr:from>
    <xdr:to>
      <xdr:col>7</xdr:col>
      <xdr:colOff>0</xdr:colOff>
      <xdr:row>35</xdr:row>
      <xdr:rowOff>0</xdr:rowOff>
    </xdr:to>
    <xdr:sp macro="" textlink="">
      <xdr:nvSpPr>
        <xdr:cNvPr id="160172" name="AutoShape 379">
          <a:extLst>
            <a:ext uri="{FF2B5EF4-FFF2-40B4-BE49-F238E27FC236}">
              <a16:creationId xmlns:a16="http://schemas.microsoft.com/office/drawing/2014/main" id="{00000000-0008-0000-0200-0000AC710200}"/>
            </a:ext>
          </a:extLst>
        </xdr:cNvPr>
        <xdr:cNvSpPr>
          <a:spLocks noChangeArrowheads="1"/>
        </xdr:cNvSpPr>
      </xdr:nvSpPr>
      <xdr:spPr bwMode="auto">
        <a:xfrm>
          <a:off x="5514975" y="89344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142875</xdr:rowOff>
    </xdr:from>
    <xdr:to>
      <xdr:col>7</xdr:col>
      <xdr:colOff>0</xdr:colOff>
      <xdr:row>35</xdr:row>
      <xdr:rowOff>0</xdr:rowOff>
    </xdr:to>
    <xdr:sp macro="" textlink="">
      <xdr:nvSpPr>
        <xdr:cNvPr id="160173" name="AutoShape 380">
          <a:extLst>
            <a:ext uri="{FF2B5EF4-FFF2-40B4-BE49-F238E27FC236}">
              <a16:creationId xmlns:a16="http://schemas.microsoft.com/office/drawing/2014/main" id="{00000000-0008-0000-0200-0000AD710200}"/>
            </a:ext>
          </a:extLst>
        </xdr:cNvPr>
        <xdr:cNvSpPr>
          <a:spLocks noChangeArrowheads="1"/>
        </xdr:cNvSpPr>
      </xdr:nvSpPr>
      <xdr:spPr bwMode="auto">
        <a:xfrm>
          <a:off x="5514975" y="89344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142875</xdr:rowOff>
    </xdr:from>
    <xdr:to>
      <xdr:col>7</xdr:col>
      <xdr:colOff>0</xdr:colOff>
      <xdr:row>35</xdr:row>
      <xdr:rowOff>0</xdr:rowOff>
    </xdr:to>
    <xdr:sp macro="" textlink="">
      <xdr:nvSpPr>
        <xdr:cNvPr id="160174" name="AutoShape 381">
          <a:extLst>
            <a:ext uri="{FF2B5EF4-FFF2-40B4-BE49-F238E27FC236}">
              <a16:creationId xmlns:a16="http://schemas.microsoft.com/office/drawing/2014/main" id="{00000000-0008-0000-0200-0000AE710200}"/>
            </a:ext>
          </a:extLst>
        </xdr:cNvPr>
        <xdr:cNvSpPr>
          <a:spLocks noChangeArrowheads="1"/>
        </xdr:cNvSpPr>
      </xdr:nvSpPr>
      <xdr:spPr bwMode="auto">
        <a:xfrm>
          <a:off x="5514975" y="89344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142875</xdr:rowOff>
    </xdr:from>
    <xdr:to>
      <xdr:col>7</xdr:col>
      <xdr:colOff>0</xdr:colOff>
      <xdr:row>35</xdr:row>
      <xdr:rowOff>0</xdr:rowOff>
    </xdr:to>
    <xdr:sp macro="" textlink="">
      <xdr:nvSpPr>
        <xdr:cNvPr id="160175" name="AutoShape 382">
          <a:extLst>
            <a:ext uri="{FF2B5EF4-FFF2-40B4-BE49-F238E27FC236}">
              <a16:creationId xmlns:a16="http://schemas.microsoft.com/office/drawing/2014/main" id="{00000000-0008-0000-0200-0000AF710200}"/>
            </a:ext>
          </a:extLst>
        </xdr:cNvPr>
        <xdr:cNvSpPr>
          <a:spLocks noChangeArrowheads="1"/>
        </xdr:cNvSpPr>
      </xdr:nvSpPr>
      <xdr:spPr bwMode="auto">
        <a:xfrm>
          <a:off x="5514975" y="89344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142875</xdr:rowOff>
    </xdr:from>
    <xdr:to>
      <xdr:col>7</xdr:col>
      <xdr:colOff>0</xdr:colOff>
      <xdr:row>35</xdr:row>
      <xdr:rowOff>0</xdr:rowOff>
    </xdr:to>
    <xdr:sp macro="" textlink="">
      <xdr:nvSpPr>
        <xdr:cNvPr id="160176" name="AutoShape 383">
          <a:extLst>
            <a:ext uri="{FF2B5EF4-FFF2-40B4-BE49-F238E27FC236}">
              <a16:creationId xmlns:a16="http://schemas.microsoft.com/office/drawing/2014/main" id="{00000000-0008-0000-0200-0000B0710200}"/>
            </a:ext>
          </a:extLst>
        </xdr:cNvPr>
        <xdr:cNvSpPr>
          <a:spLocks noChangeArrowheads="1"/>
        </xdr:cNvSpPr>
      </xdr:nvSpPr>
      <xdr:spPr bwMode="auto">
        <a:xfrm>
          <a:off x="5514975" y="89344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104775</xdr:rowOff>
    </xdr:from>
    <xdr:to>
      <xdr:col>7</xdr:col>
      <xdr:colOff>0</xdr:colOff>
      <xdr:row>35</xdr:row>
      <xdr:rowOff>0</xdr:rowOff>
    </xdr:to>
    <xdr:sp macro="" textlink="">
      <xdr:nvSpPr>
        <xdr:cNvPr id="160177" name="AutoShape 384">
          <a:extLst>
            <a:ext uri="{FF2B5EF4-FFF2-40B4-BE49-F238E27FC236}">
              <a16:creationId xmlns:a16="http://schemas.microsoft.com/office/drawing/2014/main" id="{00000000-0008-0000-0200-0000B1710200}"/>
            </a:ext>
          </a:extLst>
        </xdr:cNvPr>
        <xdr:cNvSpPr>
          <a:spLocks noChangeArrowheads="1"/>
        </xdr:cNvSpPr>
      </xdr:nvSpPr>
      <xdr:spPr bwMode="auto">
        <a:xfrm>
          <a:off x="5514975" y="8896350"/>
          <a:ext cx="0" cy="161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34</xdr:row>
      <xdr:rowOff>123825</xdr:rowOff>
    </xdr:from>
    <xdr:to>
      <xdr:col>7</xdr:col>
      <xdr:colOff>0</xdr:colOff>
      <xdr:row>35</xdr:row>
      <xdr:rowOff>0</xdr:rowOff>
    </xdr:to>
    <xdr:sp macro="" textlink="">
      <xdr:nvSpPr>
        <xdr:cNvPr id="160178" name="AutoShape 385">
          <a:extLst>
            <a:ext uri="{FF2B5EF4-FFF2-40B4-BE49-F238E27FC236}">
              <a16:creationId xmlns:a16="http://schemas.microsoft.com/office/drawing/2014/main" id="{00000000-0008-0000-0200-0000B2710200}"/>
            </a:ext>
          </a:extLst>
        </xdr:cNvPr>
        <xdr:cNvSpPr>
          <a:spLocks noChangeArrowheads="1"/>
        </xdr:cNvSpPr>
      </xdr:nvSpPr>
      <xdr:spPr bwMode="auto">
        <a:xfrm>
          <a:off x="5514975" y="8915400"/>
          <a:ext cx="0" cy="14287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0</xdr:rowOff>
    </xdr:from>
    <xdr:to>
      <xdr:col>7</xdr:col>
      <xdr:colOff>0</xdr:colOff>
      <xdr:row>42</xdr:row>
      <xdr:rowOff>0</xdr:rowOff>
    </xdr:to>
    <xdr:sp macro="" textlink="">
      <xdr:nvSpPr>
        <xdr:cNvPr id="160179" name="AutoShape 386">
          <a:extLst>
            <a:ext uri="{FF2B5EF4-FFF2-40B4-BE49-F238E27FC236}">
              <a16:creationId xmlns:a16="http://schemas.microsoft.com/office/drawing/2014/main" id="{00000000-0008-0000-0200-0000B3710200}"/>
            </a:ext>
          </a:extLst>
        </xdr:cNvPr>
        <xdr:cNvSpPr>
          <a:spLocks noChangeArrowheads="1"/>
        </xdr:cNvSpPr>
      </xdr:nvSpPr>
      <xdr:spPr bwMode="auto">
        <a:xfrm>
          <a:off x="5514975" y="109251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0</xdr:rowOff>
    </xdr:from>
    <xdr:to>
      <xdr:col>7</xdr:col>
      <xdr:colOff>0</xdr:colOff>
      <xdr:row>42</xdr:row>
      <xdr:rowOff>0</xdr:rowOff>
    </xdr:to>
    <xdr:sp macro="" textlink="">
      <xdr:nvSpPr>
        <xdr:cNvPr id="160180" name="AutoShape 387">
          <a:extLst>
            <a:ext uri="{FF2B5EF4-FFF2-40B4-BE49-F238E27FC236}">
              <a16:creationId xmlns:a16="http://schemas.microsoft.com/office/drawing/2014/main" id="{00000000-0008-0000-0200-0000B4710200}"/>
            </a:ext>
          </a:extLst>
        </xdr:cNvPr>
        <xdr:cNvSpPr>
          <a:spLocks noChangeArrowheads="1"/>
        </xdr:cNvSpPr>
      </xdr:nvSpPr>
      <xdr:spPr bwMode="auto">
        <a:xfrm>
          <a:off x="5514975" y="109251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0</xdr:rowOff>
    </xdr:from>
    <xdr:to>
      <xdr:col>7</xdr:col>
      <xdr:colOff>0</xdr:colOff>
      <xdr:row>42</xdr:row>
      <xdr:rowOff>0</xdr:rowOff>
    </xdr:to>
    <xdr:sp macro="" textlink="">
      <xdr:nvSpPr>
        <xdr:cNvPr id="160181" name="AutoShape 388">
          <a:extLst>
            <a:ext uri="{FF2B5EF4-FFF2-40B4-BE49-F238E27FC236}">
              <a16:creationId xmlns:a16="http://schemas.microsoft.com/office/drawing/2014/main" id="{00000000-0008-0000-0200-0000B5710200}"/>
            </a:ext>
          </a:extLst>
        </xdr:cNvPr>
        <xdr:cNvSpPr>
          <a:spLocks noChangeArrowheads="1"/>
        </xdr:cNvSpPr>
      </xdr:nvSpPr>
      <xdr:spPr bwMode="auto">
        <a:xfrm>
          <a:off x="5514975" y="109251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0</xdr:rowOff>
    </xdr:from>
    <xdr:to>
      <xdr:col>7</xdr:col>
      <xdr:colOff>0</xdr:colOff>
      <xdr:row>42</xdr:row>
      <xdr:rowOff>0</xdr:rowOff>
    </xdr:to>
    <xdr:sp macro="" textlink="">
      <xdr:nvSpPr>
        <xdr:cNvPr id="160182" name="AutoShape 389">
          <a:extLst>
            <a:ext uri="{FF2B5EF4-FFF2-40B4-BE49-F238E27FC236}">
              <a16:creationId xmlns:a16="http://schemas.microsoft.com/office/drawing/2014/main" id="{00000000-0008-0000-0200-0000B6710200}"/>
            </a:ext>
          </a:extLst>
        </xdr:cNvPr>
        <xdr:cNvSpPr>
          <a:spLocks noChangeArrowheads="1"/>
        </xdr:cNvSpPr>
      </xdr:nvSpPr>
      <xdr:spPr bwMode="auto">
        <a:xfrm>
          <a:off x="5514975" y="109251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0</xdr:rowOff>
    </xdr:from>
    <xdr:to>
      <xdr:col>7</xdr:col>
      <xdr:colOff>0</xdr:colOff>
      <xdr:row>42</xdr:row>
      <xdr:rowOff>0</xdr:rowOff>
    </xdr:to>
    <xdr:sp macro="" textlink="">
      <xdr:nvSpPr>
        <xdr:cNvPr id="160183" name="AutoShape 390">
          <a:extLst>
            <a:ext uri="{FF2B5EF4-FFF2-40B4-BE49-F238E27FC236}">
              <a16:creationId xmlns:a16="http://schemas.microsoft.com/office/drawing/2014/main" id="{00000000-0008-0000-0200-0000B7710200}"/>
            </a:ext>
          </a:extLst>
        </xdr:cNvPr>
        <xdr:cNvSpPr>
          <a:spLocks noChangeArrowheads="1"/>
        </xdr:cNvSpPr>
      </xdr:nvSpPr>
      <xdr:spPr bwMode="auto">
        <a:xfrm>
          <a:off x="5514975" y="109251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0</xdr:rowOff>
    </xdr:from>
    <xdr:to>
      <xdr:col>7</xdr:col>
      <xdr:colOff>0</xdr:colOff>
      <xdr:row>42</xdr:row>
      <xdr:rowOff>0</xdr:rowOff>
    </xdr:to>
    <xdr:sp macro="" textlink="">
      <xdr:nvSpPr>
        <xdr:cNvPr id="160184" name="AutoShape 391">
          <a:extLst>
            <a:ext uri="{FF2B5EF4-FFF2-40B4-BE49-F238E27FC236}">
              <a16:creationId xmlns:a16="http://schemas.microsoft.com/office/drawing/2014/main" id="{00000000-0008-0000-0200-0000B8710200}"/>
            </a:ext>
          </a:extLst>
        </xdr:cNvPr>
        <xdr:cNvSpPr>
          <a:spLocks noChangeArrowheads="1"/>
        </xdr:cNvSpPr>
      </xdr:nvSpPr>
      <xdr:spPr bwMode="auto">
        <a:xfrm>
          <a:off x="5514975" y="109251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0</xdr:rowOff>
    </xdr:from>
    <xdr:to>
      <xdr:col>7</xdr:col>
      <xdr:colOff>0</xdr:colOff>
      <xdr:row>42</xdr:row>
      <xdr:rowOff>0</xdr:rowOff>
    </xdr:to>
    <xdr:sp macro="" textlink="">
      <xdr:nvSpPr>
        <xdr:cNvPr id="160185" name="AutoShape 392">
          <a:extLst>
            <a:ext uri="{FF2B5EF4-FFF2-40B4-BE49-F238E27FC236}">
              <a16:creationId xmlns:a16="http://schemas.microsoft.com/office/drawing/2014/main" id="{00000000-0008-0000-0200-0000B9710200}"/>
            </a:ext>
          </a:extLst>
        </xdr:cNvPr>
        <xdr:cNvSpPr>
          <a:spLocks noChangeArrowheads="1"/>
        </xdr:cNvSpPr>
      </xdr:nvSpPr>
      <xdr:spPr bwMode="auto">
        <a:xfrm>
          <a:off x="5514975" y="109251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0</xdr:rowOff>
    </xdr:from>
    <xdr:to>
      <xdr:col>7</xdr:col>
      <xdr:colOff>0</xdr:colOff>
      <xdr:row>42</xdr:row>
      <xdr:rowOff>0</xdr:rowOff>
    </xdr:to>
    <xdr:sp macro="" textlink="">
      <xdr:nvSpPr>
        <xdr:cNvPr id="160186" name="AutoShape 393">
          <a:extLst>
            <a:ext uri="{FF2B5EF4-FFF2-40B4-BE49-F238E27FC236}">
              <a16:creationId xmlns:a16="http://schemas.microsoft.com/office/drawing/2014/main" id="{00000000-0008-0000-0200-0000BA710200}"/>
            </a:ext>
          </a:extLst>
        </xdr:cNvPr>
        <xdr:cNvSpPr>
          <a:spLocks noChangeArrowheads="1"/>
        </xdr:cNvSpPr>
      </xdr:nvSpPr>
      <xdr:spPr bwMode="auto">
        <a:xfrm>
          <a:off x="5514975" y="109251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0</xdr:rowOff>
    </xdr:from>
    <xdr:to>
      <xdr:col>7</xdr:col>
      <xdr:colOff>0</xdr:colOff>
      <xdr:row>42</xdr:row>
      <xdr:rowOff>0</xdr:rowOff>
    </xdr:to>
    <xdr:sp macro="" textlink="">
      <xdr:nvSpPr>
        <xdr:cNvPr id="160187" name="AutoShape 394">
          <a:extLst>
            <a:ext uri="{FF2B5EF4-FFF2-40B4-BE49-F238E27FC236}">
              <a16:creationId xmlns:a16="http://schemas.microsoft.com/office/drawing/2014/main" id="{00000000-0008-0000-0200-0000BB710200}"/>
            </a:ext>
          </a:extLst>
        </xdr:cNvPr>
        <xdr:cNvSpPr>
          <a:spLocks noChangeArrowheads="1"/>
        </xdr:cNvSpPr>
      </xdr:nvSpPr>
      <xdr:spPr bwMode="auto">
        <a:xfrm>
          <a:off x="5514975" y="109251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0</xdr:rowOff>
    </xdr:from>
    <xdr:to>
      <xdr:col>7</xdr:col>
      <xdr:colOff>0</xdr:colOff>
      <xdr:row>42</xdr:row>
      <xdr:rowOff>0</xdr:rowOff>
    </xdr:to>
    <xdr:sp macro="" textlink="">
      <xdr:nvSpPr>
        <xdr:cNvPr id="160188" name="AutoShape 395">
          <a:extLst>
            <a:ext uri="{FF2B5EF4-FFF2-40B4-BE49-F238E27FC236}">
              <a16:creationId xmlns:a16="http://schemas.microsoft.com/office/drawing/2014/main" id="{00000000-0008-0000-0200-0000BC710200}"/>
            </a:ext>
          </a:extLst>
        </xdr:cNvPr>
        <xdr:cNvSpPr>
          <a:spLocks noChangeArrowheads="1"/>
        </xdr:cNvSpPr>
      </xdr:nvSpPr>
      <xdr:spPr bwMode="auto">
        <a:xfrm>
          <a:off x="5514975" y="109251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0</xdr:rowOff>
    </xdr:from>
    <xdr:to>
      <xdr:col>7</xdr:col>
      <xdr:colOff>0</xdr:colOff>
      <xdr:row>42</xdr:row>
      <xdr:rowOff>0</xdr:rowOff>
    </xdr:to>
    <xdr:sp macro="" textlink="">
      <xdr:nvSpPr>
        <xdr:cNvPr id="160189" name="AutoShape 396">
          <a:extLst>
            <a:ext uri="{FF2B5EF4-FFF2-40B4-BE49-F238E27FC236}">
              <a16:creationId xmlns:a16="http://schemas.microsoft.com/office/drawing/2014/main" id="{00000000-0008-0000-0200-0000BD710200}"/>
            </a:ext>
          </a:extLst>
        </xdr:cNvPr>
        <xdr:cNvSpPr>
          <a:spLocks noChangeArrowheads="1"/>
        </xdr:cNvSpPr>
      </xdr:nvSpPr>
      <xdr:spPr bwMode="auto">
        <a:xfrm>
          <a:off x="5514975" y="109251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0</xdr:rowOff>
    </xdr:from>
    <xdr:to>
      <xdr:col>7</xdr:col>
      <xdr:colOff>0</xdr:colOff>
      <xdr:row>42</xdr:row>
      <xdr:rowOff>0</xdr:rowOff>
    </xdr:to>
    <xdr:sp macro="" textlink="">
      <xdr:nvSpPr>
        <xdr:cNvPr id="160190" name="AutoShape 397">
          <a:extLst>
            <a:ext uri="{FF2B5EF4-FFF2-40B4-BE49-F238E27FC236}">
              <a16:creationId xmlns:a16="http://schemas.microsoft.com/office/drawing/2014/main" id="{00000000-0008-0000-0200-0000BE710200}"/>
            </a:ext>
          </a:extLst>
        </xdr:cNvPr>
        <xdr:cNvSpPr>
          <a:spLocks noChangeArrowheads="1"/>
        </xdr:cNvSpPr>
      </xdr:nvSpPr>
      <xdr:spPr bwMode="auto">
        <a:xfrm>
          <a:off x="5514975" y="109251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0</xdr:rowOff>
    </xdr:from>
    <xdr:to>
      <xdr:col>7</xdr:col>
      <xdr:colOff>0</xdr:colOff>
      <xdr:row>42</xdr:row>
      <xdr:rowOff>0</xdr:rowOff>
    </xdr:to>
    <xdr:sp macro="" textlink="">
      <xdr:nvSpPr>
        <xdr:cNvPr id="160191" name="AutoShape 398">
          <a:extLst>
            <a:ext uri="{FF2B5EF4-FFF2-40B4-BE49-F238E27FC236}">
              <a16:creationId xmlns:a16="http://schemas.microsoft.com/office/drawing/2014/main" id="{00000000-0008-0000-0200-0000BF710200}"/>
            </a:ext>
          </a:extLst>
        </xdr:cNvPr>
        <xdr:cNvSpPr>
          <a:spLocks noChangeArrowheads="1"/>
        </xdr:cNvSpPr>
      </xdr:nvSpPr>
      <xdr:spPr bwMode="auto">
        <a:xfrm>
          <a:off x="5514975" y="109251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0</xdr:rowOff>
    </xdr:from>
    <xdr:to>
      <xdr:col>7</xdr:col>
      <xdr:colOff>0</xdr:colOff>
      <xdr:row>42</xdr:row>
      <xdr:rowOff>0</xdr:rowOff>
    </xdr:to>
    <xdr:sp macro="" textlink="">
      <xdr:nvSpPr>
        <xdr:cNvPr id="160192" name="AutoShape 399">
          <a:extLst>
            <a:ext uri="{FF2B5EF4-FFF2-40B4-BE49-F238E27FC236}">
              <a16:creationId xmlns:a16="http://schemas.microsoft.com/office/drawing/2014/main" id="{00000000-0008-0000-0200-0000C0710200}"/>
            </a:ext>
          </a:extLst>
        </xdr:cNvPr>
        <xdr:cNvSpPr>
          <a:spLocks noChangeArrowheads="1"/>
        </xdr:cNvSpPr>
      </xdr:nvSpPr>
      <xdr:spPr bwMode="auto">
        <a:xfrm>
          <a:off x="5514975" y="109251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0</xdr:rowOff>
    </xdr:from>
    <xdr:to>
      <xdr:col>7</xdr:col>
      <xdr:colOff>0</xdr:colOff>
      <xdr:row>42</xdr:row>
      <xdr:rowOff>0</xdr:rowOff>
    </xdr:to>
    <xdr:sp macro="" textlink="">
      <xdr:nvSpPr>
        <xdr:cNvPr id="160193" name="AutoShape 400">
          <a:extLst>
            <a:ext uri="{FF2B5EF4-FFF2-40B4-BE49-F238E27FC236}">
              <a16:creationId xmlns:a16="http://schemas.microsoft.com/office/drawing/2014/main" id="{00000000-0008-0000-0200-0000C1710200}"/>
            </a:ext>
          </a:extLst>
        </xdr:cNvPr>
        <xdr:cNvSpPr>
          <a:spLocks noChangeArrowheads="1"/>
        </xdr:cNvSpPr>
      </xdr:nvSpPr>
      <xdr:spPr bwMode="auto">
        <a:xfrm>
          <a:off x="5514975" y="109251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0</xdr:rowOff>
    </xdr:from>
    <xdr:to>
      <xdr:col>7</xdr:col>
      <xdr:colOff>0</xdr:colOff>
      <xdr:row>42</xdr:row>
      <xdr:rowOff>0</xdr:rowOff>
    </xdr:to>
    <xdr:sp macro="" textlink="">
      <xdr:nvSpPr>
        <xdr:cNvPr id="160194" name="AutoShape 401">
          <a:extLst>
            <a:ext uri="{FF2B5EF4-FFF2-40B4-BE49-F238E27FC236}">
              <a16:creationId xmlns:a16="http://schemas.microsoft.com/office/drawing/2014/main" id="{00000000-0008-0000-0200-0000C2710200}"/>
            </a:ext>
          </a:extLst>
        </xdr:cNvPr>
        <xdr:cNvSpPr>
          <a:spLocks noChangeArrowheads="1"/>
        </xdr:cNvSpPr>
      </xdr:nvSpPr>
      <xdr:spPr bwMode="auto">
        <a:xfrm>
          <a:off x="5514975" y="109251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142875</xdr:rowOff>
    </xdr:from>
    <xdr:to>
      <xdr:col>7</xdr:col>
      <xdr:colOff>0</xdr:colOff>
      <xdr:row>43</xdr:row>
      <xdr:rowOff>0</xdr:rowOff>
    </xdr:to>
    <xdr:sp macro="" textlink="">
      <xdr:nvSpPr>
        <xdr:cNvPr id="160195" name="AutoShape 402">
          <a:extLst>
            <a:ext uri="{FF2B5EF4-FFF2-40B4-BE49-F238E27FC236}">
              <a16:creationId xmlns:a16="http://schemas.microsoft.com/office/drawing/2014/main" id="{00000000-0008-0000-0200-0000C3710200}"/>
            </a:ext>
          </a:extLst>
        </xdr:cNvPr>
        <xdr:cNvSpPr>
          <a:spLocks noChangeArrowheads="1"/>
        </xdr:cNvSpPr>
      </xdr:nvSpPr>
      <xdr:spPr bwMode="auto">
        <a:xfrm>
          <a:off x="5514975" y="110680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142875</xdr:rowOff>
    </xdr:from>
    <xdr:to>
      <xdr:col>7</xdr:col>
      <xdr:colOff>0</xdr:colOff>
      <xdr:row>43</xdr:row>
      <xdr:rowOff>0</xdr:rowOff>
    </xdr:to>
    <xdr:sp macro="" textlink="">
      <xdr:nvSpPr>
        <xdr:cNvPr id="160196" name="AutoShape 403">
          <a:extLst>
            <a:ext uri="{FF2B5EF4-FFF2-40B4-BE49-F238E27FC236}">
              <a16:creationId xmlns:a16="http://schemas.microsoft.com/office/drawing/2014/main" id="{00000000-0008-0000-0200-0000C4710200}"/>
            </a:ext>
          </a:extLst>
        </xdr:cNvPr>
        <xdr:cNvSpPr>
          <a:spLocks noChangeArrowheads="1"/>
        </xdr:cNvSpPr>
      </xdr:nvSpPr>
      <xdr:spPr bwMode="auto">
        <a:xfrm>
          <a:off x="5514975" y="110680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142875</xdr:rowOff>
    </xdr:from>
    <xdr:to>
      <xdr:col>7</xdr:col>
      <xdr:colOff>0</xdr:colOff>
      <xdr:row>43</xdr:row>
      <xdr:rowOff>0</xdr:rowOff>
    </xdr:to>
    <xdr:sp macro="" textlink="">
      <xdr:nvSpPr>
        <xdr:cNvPr id="160197" name="AutoShape 404">
          <a:extLst>
            <a:ext uri="{FF2B5EF4-FFF2-40B4-BE49-F238E27FC236}">
              <a16:creationId xmlns:a16="http://schemas.microsoft.com/office/drawing/2014/main" id="{00000000-0008-0000-0200-0000C5710200}"/>
            </a:ext>
          </a:extLst>
        </xdr:cNvPr>
        <xdr:cNvSpPr>
          <a:spLocks noChangeArrowheads="1"/>
        </xdr:cNvSpPr>
      </xdr:nvSpPr>
      <xdr:spPr bwMode="auto">
        <a:xfrm>
          <a:off x="5514975" y="110680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142875</xdr:rowOff>
    </xdr:from>
    <xdr:to>
      <xdr:col>7</xdr:col>
      <xdr:colOff>0</xdr:colOff>
      <xdr:row>43</xdr:row>
      <xdr:rowOff>0</xdr:rowOff>
    </xdr:to>
    <xdr:sp macro="" textlink="">
      <xdr:nvSpPr>
        <xdr:cNvPr id="160198" name="AutoShape 405">
          <a:extLst>
            <a:ext uri="{FF2B5EF4-FFF2-40B4-BE49-F238E27FC236}">
              <a16:creationId xmlns:a16="http://schemas.microsoft.com/office/drawing/2014/main" id="{00000000-0008-0000-0200-0000C6710200}"/>
            </a:ext>
          </a:extLst>
        </xdr:cNvPr>
        <xdr:cNvSpPr>
          <a:spLocks noChangeArrowheads="1"/>
        </xdr:cNvSpPr>
      </xdr:nvSpPr>
      <xdr:spPr bwMode="auto">
        <a:xfrm>
          <a:off x="5514975" y="110680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142875</xdr:rowOff>
    </xdr:from>
    <xdr:to>
      <xdr:col>7</xdr:col>
      <xdr:colOff>0</xdr:colOff>
      <xdr:row>43</xdr:row>
      <xdr:rowOff>0</xdr:rowOff>
    </xdr:to>
    <xdr:sp macro="" textlink="">
      <xdr:nvSpPr>
        <xdr:cNvPr id="160199" name="AutoShape 406">
          <a:extLst>
            <a:ext uri="{FF2B5EF4-FFF2-40B4-BE49-F238E27FC236}">
              <a16:creationId xmlns:a16="http://schemas.microsoft.com/office/drawing/2014/main" id="{00000000-0008-0000-0200-0000C7710200}"/>
            </a:ext>
          </a:extLst>
        </xdr:cNvPr>
        <xdr:cNvSpPr>
          <a:spLocks noChangeArrowheads="1"/>
        </xdr:cNvSpPr>
      </xdr:nvSpPr>
      <xdr:spPr bwMode="auto">
        <a:xfrm>
          <a:off x="5514975" y="110680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142875</xdr:rowOff>
    </xdr:from>
    <xdr:to>
      <xdr:col>7</xdr:col>
      <xdr:colOff>0</xdr:colOff>
      <xdr:row>43</xdr:row>
      <xdr:rowOff>0</xdr:rowOff>
    </xdr:to>
    <xdr:sp macro="" textlink="">
      <xdr:nvSpPr>
        <xdr:cNvPr id="160200" name="AutoShape 407">
          <a:extLst>
            <a:ext uri="{FF2B5EF4-FFF2-40B4-BE49-F238E27FC236}">
              <a16:creationId xmlns:a16="http://schemas.microsoft.com/office/drawing/2014/main" id="{00000000-0008-0000-0200-0000C8710200}"/>
            </a:ext>
          </a:extLst>
        </xdr:cNvPr>
        <xdr:cNvSpPr>
          <a:spLocks noChangeArrowheads="1"/>
        </xdr:cNvSpPr>
      </xdr:nvSpPr>
      <xdr:spPr bwMode="auto">
        <a:xfrm>
          <a:off x="5514975" y="110680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142875</xdr:rowOff>
    </xdr:from>
    <xdr:to>
      <xdr:col>7</xdr:col>
      <xdr:colOff>0</xdr:colOff>
      <xdr:row>43</xdr:row>
      <xdr:rowOff>0</xdr:rowOff>
    </xdr:to>
    <xdr:sp macro="" textlink="">
      <xdr:nvSpPr>
        <xdr:cNvPr id="160201" name="AutoShape 408">
          <a:extLst>
            <a:ext uri="{FF2B5EF4-FFF2-40B4-BE49-F238E27FC236}">
              <a16:creationId xmlns:a16="http://schemas.microsoft.com/office/drawing/2014/main" id="{00000000-0008-0000-0200-0000C9710200}"/>
            </a:ext>
          </a:extLst>
        </xdr:cNvPr>
        <xdr:cNvSpPr>
          <a:spLocks noChangeArrowheads="1"/>
        </xdr:cNvSpPr>
      </xdr:nvSpPr>
      <xdr:spPr bwMode="auto">
        <a:xfrm>
          <a:off x="5514975" y="110680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142875</xdr:rowOff>
    </xdr:from>
    <xdr:to>
      <xdr:col>7</xdr:col>
      <xdr:colOff>0</xdr:colOff>
      <xdr:row>43</xdr:row>
      <xdr:rowOff>0</xdr:rowOff>
    </xdr:to>
    <xdr:sp macro="" textlink="">
      <xdr:nvSpPr>
        <xdr:cNvPr id="160202" name="AutoShape 409">
          <a:extLst>
            <a:ext uri="{FF2B5EF4-FFF2-40B4-BE49-F238E27FC236}">
              <a16:creationId xmlns:a16="http://schemas.microsoft.com/office/drawing/2014/main" id="{00000000-0008-0000-0200-0000CA710200}"/>
            </a:ext>
          </a:extLst>
        </xdr:cNvPr>
        <xdr:cNvSpPr>
          <a:spLocks noChangeArrowheads="1"/>
        </xdr:cNvSpPr>
      </xdr:nvSpPr>
      <xdr:spPr bwMode="auto">
        <a:xfrm>
          <a:off x="5514975" y="110680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142875</xdr:rowOff>
    </xdr:from>
    <xdr:to>
      <xdr:col>7</xdr:col>
      <xdr:colOff>0</xdr:colOff>
      <xdr:row>43</xdr:row>
      <xdr:rowOff>0</xdr:rowOff>
    </xdr:to>
    <xdr:sp macro="" textlink="">
      <xdr:nvSpPr>
        <xdr:cNvPr id="160203" name="AutoShape 410">
          <a:extLst>
            <a:ext uri="{FF2B5EF4-FFF2-40B4-BE49-F238E27FC236}">
              <a16:creationId xmlns:a16="http://schemas.microsoft.com/office/drawing/2014/main" id="{00000000-0008-0000-0200-0000CB710200}"/>
            </a:ext>
          </a:extLst>
        </xdr:cNvPr>
        <xdr:cNvSpPr>
          <a:spLocks noChangeArrowheads="1"/>
        </xdr:cNvSpPr>
      </xdr:nvSpPr>
      <xdr:spPr bwMode="auto">
        <a:xfrm>
          <a:off x="5514975" y="110680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142875</xdr:rowOff>
    </xdr:from>
    <xdr:to>
      <xdr:col>7</xdr:col>
      <xdr:colOff>0</xdr:colOff>
      <xdr:row>43</xdr:row>
      <xdr:rowOff>0</xdr:rowOff>
    </xdr:to>
    <xdr:sp macro="" textlink="">
      <xdr:nvSpPr>
        <xdr:cNvPr id="160204" name="AutoShape 411">
          <a:extLst>
            <a:ext uri="{FF2B5EF4-FFF2-40B4-BE49-F238E27FC236}">
              <a16:creationId xmlns:a16="http://schemas.microsoft.com/office/drawing/2014/main" id="{00000000-0008-0000-0200-0000CC710200}"/>
            </a:ext>
          </a:extLst>
        </xdr:cNvPr>
        <xdr:cNvSpPr>
          <a:spLocks noChangeArrowheads="1"/>
        </xdr:cNvSpPr>
      </xdr:nvSpPr>
      <xdr:spPr bwMode="auto">
        <a:xfrm>
          <a:off x="5514975" y="110680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142875</xdr:rowOff>
    </xdr:from>
    <xdr:to>
      <xdr:col>7</xdr:col>
      <xdr:colOff>0</xdr:colOff>
      <xdr:row>43</xdr:row>
      <xdr:rowOff>0</xdr:rowOff>
    </xdr:to>
    <xdr:sp macro="" textlink="">
      <xdr:nvSpPr>
        <xdr:cNvPr id="160205" name="AutoShape 412">
          <a:extLst>
            <a:ext uri="{FF2B5EF4-FFF2-40B4-BE49-F238E27FC236}">
              <a16:creationId xmlns:a16="http://schemas.microsoft.com/office/drawing/2014/main" id="{00000000-0008-0000-0200-0000CD710200}"/>
            </a:ext>
          </a:extLst>
        </xdr:cNvPr>
        <xdr:cNvSpPr>
          <a:spLocks noChangeArrowheads="1"/>
        </xdr:cNvSpPr>
      </xdr:nvSpPr>
      <xdr:spPr bwMode="auto">
        <a:xfrm>
          <a:off x="5514975" y="110680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142875</xdr:rowOff>
    </xdr:from>
    <xdr:to>
      <xdr:col>7</xdr:col>
      <xdr:colOff>0</xdr:colOff>
      <xdr:row>43</xdr:row>
      <xdr:rowOff>0</xdr:rowOff>
    </xdr:to>
    <xdr:sp macro="" textlink="">
      <xdr:nvSpPr>
        <xdr:cNvPr id="160206" name="AutoShape 413">
          <a:extLst>
            <a:ext uri="{FF2B5EF4-FFF2-40B4-BE49-F238E27FC236}">
              <a16:creationId xmlns:a16="http://schemas.microsoft.com/office/drawing/2014/main" id="{00000000-0008-0000-0200-0000CE710200}"/>
            </a:ext>
          </a:extLst>
        </xdr:cNvPr>
        <xdr:cNvSpPr>
          <a:spLocks noChangeArrowheads="1"/>
        </xdr:cNvSpPr>
      </xdr:nvSpPr>
      <xdr:spPr bwMode="auto">
        <a:xfrm>
          <a:off x="5514975" y="110680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142875</xdr:rowOff>
    </xdr:from>
    <xdr:to>
      <xdr:col>7</xdr:col>
      <xdr:colOff>0</xdr:colOff>
      <xdr:row>43</xdr:row>
      <xdr:rowOff>0</xdr:rowOff>
    </xdr:to>
    <xdr:sp macro="" textlink="">
      <xdr:nvSpPr>
        <xdr:cNvPr id="160207" name="AutoShape 414">
          <a:extLst>
            <a:ext uri="{FF2B5EF4-FFF2-40B4-BE49-F238E27FC236}">
              <a16:creationId xmlns:a16="http://schemas.microsoft.com/office/drawing/2014/main" id="{00000000-0008-0000-0200-0000CF710200}"/>
            </a:ext>
          </a:extLst>
        </xdr:cNvPr>
        <xdr:cNvSpPr>
          <a:spLocks noChangeArrowheads="1"/>
        </xdr:cNvSpPr>
      </xdr:nvSpPr>
      <xdr:spPr bwMode="auto">
        <a:xfrm>
          <a:off x="5514975" y="110680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142875</xdr:rowOff>
    </xdr:from>
    <xdr:to>
      <xdr:col>7</xdr:col>
      <xdr:colOff>0</xdr:colOff>
      <xdr:row>43</xdr:row>
      <xdr:rowOff>0</xdr:rowOff>
    </xdr:to>
    <xdr:sp macro="" textlink="">
      <xdr:nvSpPr>
        <xdr:cNvPr id="160208" name="AutoShape 415">
          <a:extLst>
            <a:ext uri="{FF2B5EF4-FFF2-40B4-BE49-F238E27FC236}">
              <a16:creationId xmlns:a16="http://schemas.microsoft.com/office/drawing/2014/main" id="{00000000-0008-0000-0200-0000D0710200}"/>
            </a:ext>
          </a:extLst>
        </xdr:cNvPr>
        <xdr:cNvSpPr>
          <a:spLocks noChangeArrowheads="1"/>
        </xdr:cNvSpPr>
      </xdr:nvSpPr>
      <xdr:spPr bwMode="auto">
        <a:xfrm>
          <a:off x="5514975" y="110680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104775</xdr:rowOff>
    </xdr:from>
    <xdr:to>
      <xdr:col>7</xdr:col>
      <xdr:colOff>0</xdr:colOff>
      <xdr:row>43</xdr:row>
      <xdr:rowOff>0</xdr:rowOff>
    </xdr:to>
    <xdr:sp macro="" textlink="">
      <xdr:nvSpPr>
        <xdr:cNvPr id="160209" name="AutoShape 416">
          <a:extLst>
            <a:ext uri="{FF2B5EF4-FFF2-40B4-BE49-F238E27FC236}">
              <a16:creationId xmlns:a16="http://schemas.microsoft.com/office/drawing/2014/main" id="{00000000-0008-0000-0200-0000D1710200}"/>
            </a:ext>
          </a:extLst>
        </xdr:cNvPr>
        <xdr:cNvSpPr>
          <a:spLocks noChangeArrowheads="1"/>
        </xdr:cNvSpPr>
      </xdr:nvSpPr>
      <xdr:spPr bwMode="auto">
        <a:xfrm>
          <a:off x="5514975" y="11029950"/>
          <a:ext cx="0" cy="161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42</xdr:row>
      <xdr:rowOff>123825</xdr:rowOff>
    </xdr:from>
    <xdr:to>
      <xdr:col>7</xdr:col>
      <xdr:colOff>0</xdr:colOff>
      <xdr:row>43</xdr:row>
      <xdr:rowOff>0</xdr:rowOff>
    </xdr:to>
    <xdr:sp macro="" textlink="">
      <xdr:nvSpPr>
        <xdr:cNvPr id="160210" name="AutoShape 417">
          <a:extLst>
            <a:ext uri="{FF2B5EF4-FFF2-40B4-BE49-F238E27FC236}">
              <a16:creationId xmlns:a16="http://schemas.microsoft.com/office/drawing/2014/main" id="{00000000-0008-0000-0200-0000D2710200}"/>
            </a:ext>
          </a:extLst>
        </xdr:cNvPr>
        <xdr:cNvSpPr>
          <a:spLocks noChangeArrowheads="1"/>
        </xdr:cNvSpPr>
      </xdr:nvSpPr>
      <xdr:spPr bwMode="auto">
        <a:xfrm>
          <a:off x="5514975" y="11049000"/>
          <a:ext cx="0" cy="14287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11" name="AutoShape 418">
          <a:extLst>
            <a:ext uri="{FF2B5EF4-FFF2-40B4-BE49-F238E27FC236}">
              <a16:creationId xmlns:a16="http://schemas.microsoft.com/office/drawing/2014/main" id="{00000000-0008-0000-0200-0000D3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12" name="AutoShape 419">
          <a:extLst>
            <a:ext uri="{FF2B5EF4-FFF2-40B4-BE49-F238E27FC236}">
              <a16:creationId xmlns:a16="http://schemas.microsoft.com/office/drawing/2014/main" id="{00000000-0008-0000-0200-0000D4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13" name="AutoShape 420">
          <a:extLst>
            <a:ext uri="{FF2B5EF4-FFF2-40B4-BE49-F238E27FC236}">
              <a16:creationId xmlns:a16="http://schemas.microsoft.com/office/drawing/2014/main" id="{00000000-0008-0000-0200-0000D5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14" name="AutoShape 421">
          <a:extLst>
            <a:ext uri="{FF2B5EF4-FFF2-40B4-BE49-F238E27FC236}">
              <a16:creationId xmlns:a16="http://schemas.microsoft.com/office/drawing/2014/main" id="{00000000-0008-0000-0200-0000D6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15" name="AutoShape 422">
          <a:extLst>
            <a:ext uri="{FF2B5EF4-FFF2-40B4-BE49-F238E27FC236}">
              <a16:creationId xmlns:a16="http://schemas.microsoft.com/office/drawing/2014/main" id="{00000000-0008-0000-0200-0000D7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16" name="AutoShape 423">
          <a:extLst>
            <a:ext uri="{FF2B5EF4-FFF2-40B4-BE49-F238E27FC236}">
              <a16:creationId xmlns:a16="http://schemas.microsoft.com/office/drawing/2014/main" id="{00000000-0008-0000-0200-0000D8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17" name="AutoShape 424">
          <a:extLst>
            <a:ext uri="{FF2B5EF4-FFF2-40B4-BE49-F238E27FC236}">
              <a16:creationId xmlns:a16="http://schemas.microsoft.com/office/drawing/2014/main" id="{00000000-0008-0000-0200-0000D9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18" name="AutoShape 425">
          <a:extLst>
            <a:ext uri="{FF2B5EF4-FFF2-40B4-BE49-F238E27FC236}">
              <a16:creationId xmlns:a16="http://schemas.microsoft.com/office/drawing/2014/main" id="{00000000-0008-0000-0200-0000DA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19" name="AutoShape 426">
          <a:extLst>
            <a:ext uri="{FF2B5EF4-FFF2-40B4-BE49-F238E27FC236}">
              <a16:creationId xmlns:a16="http://schemas.microsoft.com/office/drawing/2014/main" id="{00000000-0008-0000-0200-0000DB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20" name="AutoShape 427">
          <a:extLst>
            <a:ext uri="{FF2B5EF4-FFF2-40B4-BE49-F238E27FC236}">
              <a16:creationId xmlns:a16="http://schemas.microsoft.com/office/drawing/2014/main" id="{00000000-0008-0000-0200-0000DC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21" name="AutoShape 428">
          <a:extLst>
            <a:ext uri="{FF2B5EF4-FFF2-40B4-BE49-F238E27FC236}">
              <a16:creationId xmlns:a16="http://schemas.microsoft.com/office/drawing/2014/main" id="{00000000-0008-0000-0200-0000DD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22" name="AutoShape 429">
          <a:extLst>
            <a:ext uri="{FF2B5EF4-FFF2-40B4-BE49-F238E27FC236}">
              <a16:creationId xmlns:a16="http://schemas.microsoft.com/office/drawing/2014/main" id="{00000000-0008-0000-0200-0000DE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23" name="AutoShape 430">
          <a:extLst>
            <a:ext uri="{FF2B5EF4-FFF2-40B4-BE49-F238E27FC236}">
              <a16:creationId xmlns:a16="http://schemas.microsoft.com/office/drawing/2014/main" id="{00000000-0008-0000-0200-0000DF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24" name="AutoShape 431">
          <a:extLst>
            <a:ext uri="{FF2B5EF4-FFF2-40B4-BE49-F238E27FC236}">
              <a16:creationId xmlns:a16="http://schemas.microsoft.com/office/drawing/2014/main" id="{00000000-0008-0000-0200-0000E0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25" name="AutoShape 432">
          <a:extLst>
            <a:ext uri="{FF2B5EF4-FFF2-40B4-BE49-F238E27FC236}">
              <a16:creationId xmlns:a16="http://schemas.microsoft.com/office/drawing/2014/main" id="{00000000-0008-0000-0200-0000E1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26" name="AutoShape 433">
          <a:extLst>
            <a:ext uri="{FF2B5EF4-FFF2-40B4-BE49-F238E27FC236}">
              <a16:creationId xmlns:a16="http://schemas.microsoft.com/office/drawing/2014/main" id="{00000000-0008-0000-0200-0000E2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27" name="AutoShape 434">
          <a:extLst>
            <a:ext uri="{FF2B5EF4-FFF2-40B4-BE49-F238E27FC236}">
              <a16:creationId xmlns:a16="http://schemas.microsoft.com/office/drawing/2014/main" id="{00000000-0008-0000-0200-0000E3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28" name="AutoShape 435">
          <a:extLst>
            <a:ext uri="{FF2B5EF4-FFF2-40B4-BE49-F238E27FC236}">
              <a16:creationId xmlns:a16="http://schemas.microsoft.com/office/drawing/2014/main" id="{00000000-0008-0000-0200-0000E4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29" name="AutoShape 436">
          <a:extLst>
            <a:ext uri="{FF2B5EF4-FFF2-40B4-BE49-F238E27FC236}">
              <a16:creationId xmlns:a16="http://schemas.microsoft.com/office/drawing/2014/main" id="{00000000-0008-0000-0200-0000E5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30" name="AutoShape 437">
          <a:extLst>
            <a:ext uri="{FF2B5EF4-FFF2-40B4-BE49-F238E27FC236}">
              <a16:creationId xmlns:a16="http://schemas.microsoft.com/office/drawing/2014/main" id="{00000000-0008-0000-0200-0000E6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31" name="AutoShape 438">
          <a:extLst>
            <a:ext uri="{FF2B5EF4-FFF2-40B4-BE49-F238E27FC236}">
              <a16:creationId xmlns:a16="http://schemas.microsoft.com/office/drawing/2014/main" id="{00000000-0008-0000-0200-0000E7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32" name="AutoShape 439">
          <a:extLst>
            <a:ext uri="{FF2B5EF4-FFF2-40B4-BE49-F238E27FC236}">
              <a16:creationId xmlns:a16="http://schemas.microsoft.com/office/drawing/2014/main" id="{00000000-0008-0000-0200-0000E8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33" name="AutoShape 440">
          <a:extLst>
            <a:ext uri="{FF2B5EF4-FFF2-40B4-BE49-F238E27FC236}">
              <a16:creationId xmlns:a16="http://schemas.microsoft.com/office/drawing/2014/main" id="{00000000-0008-0000-0200-0000E9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34" name="AutoShape 441">
          <a:extLst>
            <a:ext uri="{FF2B5EF4-FFF2-40B4-BE49-F238E27FC236}">
              <a16:creationId xmlns:a16="http://schemas.microsoft.com/office/drawing/2014/main" id="{00000000-0008-0000-0200-0000EA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35" name="AutoShape 442">
          <a:extLst>
            <a:ext uri="{FF2B5EF4-FFF2-40B4-BE49-F238E27FC236}">
              <a16:creationId xmlns:a16="http://schemas.microsoft.com/office/drawing/2014/main" id="{00000000-0008-0000-0200-0000EB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36" name="AutoShape 443">
          <a:extLst>
            <a:ext uri="{FF2B5EF4-FFF2-40B4-BE49-F238E27FC236}">
              <a16:creationId xmlns:a16="http://schemas.microsoft.com/office/drawing/2014/main" id="{00000000-0008-0000-0200-0000EC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37" name="AutoShape 444">
          <a:extLst>
            <a:ext uri="{FF2B5EF4-FFF2-40B4-BE49-F238E27FC236}">
              <a16:creationId xmlns:a16="http://schemas.microsoft.com/office/drawing/2014/main" id="{00000000-0008-0000-0200-0000ED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38" name="AutoShape 445">
          <a:extLst>
            <a:ext uri="{FF2B5EF4-FFF2-40B4-BE49-F238E27FC236}">
              <a16:creationId xmlns:a16="http://schemas.microsoft.com/office/drawing/2014/main" id="{00000000-0008-0000-0200-0000EE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39" name="AutoShape 446">
          <a:extLst>
            <a:ext uri="{FF2B5EF4-FFF2-40B4-BE49-F238E27FC236}">
              <a16:creationId xmlns:a16="http://schemas.microsoft.com/office/drawing/2014/main" id="{00000000-0008-0000-0200-0000EF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40" name="AutoShape 447">
          <a:extLst>
            <a:ext uri="{FF2B5EF4-FFF2-40B4-BE49-F238E27FC236}">
              <a16:creationId xmlns:a16="http://schemas.microsoft.com/office/drawing/2014/main" id="{00000000-0008-0000-0200-0000F0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41" name="AutoShape 448">
          <a:extLst>
            <a:ext uri="{FF2B5EF4-FFF2-40B4-BE49-F238E27FC236}">
              <a16:creationId xmlns:a16="http://schemas.microsoft.com/office/drawing/2014/main" id="{00000000-0008-0000-0200-0000F1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42" name="AutoShape 449">
          <a:extLst>
            <a:ext uri="{FF2B5EF4-FFF2-40B4-BE49-F238E27FC236}">
              <a16:creationId xmlns:a16="http://schemas.microsoft.com/office/drawing/2014/main" id="{00000000-0008-0000-0200-0000F2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43" name="AutoShape 450">
          <a:extLst>
            <a:ext uri="{FF2B5EF4-FFF2-40B4-BE49-F238E27FC236}">
              <a16:creationId xmlns:a16="http://schemas.microsoft.com/office/drawing/2014/main" id="{00000000-0008-0000-0200-0000F3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44" name="AutoShape 451">
          <a:extLst>
            <a:ext uri="{FF2B5EF4-FFF2-40B4-BE49-F238E27FC236}">
              <a16:creationId xmlns:a16="http://schemas.microsoft.com/office/drawing/2014/main" id="{00000000-0008-0000-0200-0000F4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45" name="AutoShape 452">
          <a:extLst>
            <a:ext uri="{FF2B5EF4-FFF2-40B4-BE49-F238E27FC236}">
              <a16:creationId xmlns:a16="http://schemas.microsoft.com/office/drawing/2014/main" id="{00000000-0008-0000-0200-0000F5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46" name="AutoShape 453">
          <a:extLst>
            <a:ext uri="{FF2B5EF4-FFF2-40B4-BE49-F238E27FC236}">
              <a16:creationId xmlns:a16="http://schemas.microsoft.com/office/drawing/2014/main" id="{00000000-0008-0000-0200-0000F6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47" name="AutoShape 454">
          <a:extLst>
            <a:ext uri="{FF2B5EF4-FFF2-40B4-BE49-F238E27FC236}">
              <a16:creationId xmlns:a16="http://schemas.microsoft.com/office/drawing/2014/main" id="{00000000-0008-0000-0200-0000F7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48" name="AutoShape 455">
          <a:extLst>
            <a:ext uri="{FF2B5EF4-FFF2-40B4-BE49-F238E27FC236}">
              <a16:creationId xmlns:a16="http://schemas.microsoft.com/office/drawing/2014/main" id="{00000000-0008-0000-0200-0000F8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49" name="AutoShape 456">
          <a:extLst>
            <a:ext uri="{FF2B5EF4-FFF2-40B4-BE49-F238E27FC236}">
              <a16:creationId xmlns:a16="http://schemas.microsoft.com/office/drawing/2014/main" id="{00000000-0008-0000-0200-0000F9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50" name="AutoShape 457">
          <a:extLst>
            <a:ext uri="{FF2B5EF4-FFF2-40B4-BE49-F238E27FC236}">
              <a16:creationId xmlns:a16="http://schemas.microsoft.com/office/drawing/2014/main" id="{00000000-0008-0000-0200-0000FA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51" name="AutoShape 458">
          <a:extLst>
            <a:ext uri="{FF2B5EF4-FFF2-40B4-BE49-F238E27FC236}">
              <a16:creationId xmlns:a16="http://schemas.microsoft.com/office/drawing/2014/main" id="{00000000-0008-0000-0200-0000FB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52" name="AutoShape 459">
          <a:extLst>
            <a:ext uri="{FF2B5EF4-FFF2-40B4-BE49-F238E27FC236}">
              <a16:creationId xmlns:a16="http://schemas.microsoft.com/office/drawing/2014/main" id="{00000000-0008-0000-0200-0000FC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53" name="AutoShape 460">
          <a:extLst>
            <a:ext uri="{FF2B5EF4-FFF2-40B4-BE49-F238E27FC236}">
              <a16:creationId xmlns:a16="http://schemas.microsoft.com/office/drawing/2014/main" id="{00000000-0008-0000-0200-0000FD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54" name="AutoShape 461">
          <a:extLst>
            <a:ext uri="{FF2B5EF4-FFF2-40B4-BE49-F238E27FC236}">
              <a16:creationId xmlns:a16="http://schemas.microsoft.com/office/drawing/2014/main" id="{00000000-0008-0000-0200-0000FE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55" name="AutoShape 462">
          <a:extLst>
            <a:ext uri="{FF2B5EF4-FFF2-40B4-BE49-F238E27FC236}">
              <a16:creationId xmlns:a16="http://schemas.microsoft.com/office/drawing/2014/main" id="{00000000-0008-0000-0200-0000FF71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56" name="AutoShape 463">
          <a:extLst>
            <a:ext uri="{FF2B5EF4-FFF2-40B4-BE49-F238E27FC236}">
              <a16:creationId xmlns:a16="http://schemas.microsoft.com/office/drawing/2014/main" id="{00000000-0008-0000-0200-000000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57" name="AutoShape 464">
          <a:extLst>
            <a:ext uri="{FF2B5EF4-FFF2-40B4-BE49-F238E27FC236}">
              <a16:creationId xmlns:a16="http://schemas.microsoft.com/office/drawing/2014/main" id="{00000000-0008-0000-0200-000001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58" name="AutoShape 465">
          <a:extLst>
            <a:ext uri="{FF2B5EF4-FFF2-40B4-BE49-F238E27FC236}">
              <a16:creationId xmlns:a16="http://schemas.microsoft.com/office/drawing/2014/main" id="{00000000-0008-0000-0200-000002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59" name="AutoShape 466">
          <a:extLst>
            <a:ext uri="{FF2B5EF4-FFF2-40B4-BE49-F238E27FC236}">
              <a16:creationId xmlns:a16="http://schemas.microsoft.com/office/drawing/2014/main" id="{00000000-0008-0000-0200-000003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60" name="AutoShape 467">
          <a:extLst>
            <a:ext uri="{FF2B5EF4-FFF2-40B4-BE49-F238E27FC236}">
              <a16:creationId xmlns:a16="http://schemas.microsoft.com/office/drawing/2014/main" id="{00000000-0008-0000-0200-000004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61" name="AutoShape 468">
          <a:extLst>
            <a:ext uri="{FF2B5EF4-FFF2-40B4-BE49-F238E27FC236}">
              <a16:creationId xmlns:a16="http://schemas.microsoft.com/office/drawing/2014/main" id="{00000000-0008-0000-0200-000005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62" name="AutoShape 469">
          <a:extLst>
            <a:ext uri="{FF2B5EF4-FFF2-40B4-BE49-F238E27FC236}">
              <a16:creationId xmlns:a16="http://schemas.microsoft.com/office/drawing/2014/main" id="{00000000-0008-0000-0200-000006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63" name="AutoShape 470">
          <a:extLst>
            <a:ext uri="{FF2B5EF4-FFF2-40B4-BE49-F238E27FC236}">
              <a16:creationId xmlns:a16="http://schemas.microsoft.com/office/drawing/2014/main" id="{00000000-0008-0000-0200-000007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64" name="AutoShape 471">
          <a:extLst>
            <a:ext uri="{FF2B5EF4-FFF2-40B4-BE49-F238E27FC236}">
              <a16:creationId xmlns:a16="http://schemas.microsoft.com/office/drawing/2014/main" id="{00000000-0008-0000-0200-000008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65" name="AutoShape 472">
          <a:extLst>
            <a:ext uri="{FF2B5EF4-FFF2-40B4-BE49-F238E27FC236}">
              <a16:creationId xmlns:a16="http://schemas.microsoft.com/office/drawing/2014/main" id="{00000000-0008-0000-0200-000009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66" name="AutoShape 473">
          <a:extLst>
            <a:ext uri="{FF2B5EF4-FFF2-40B4-BE49-F238E27FC236}">
              <a16:creationId xmlns:a16="http://schemas.microsoft.com/office/drawing/2014/main" id="{00000000-0008-0000-0200-00000A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67" name="AutoShape 474">
          <a:extLst>
            <a:ext uri="{FF2B5EF4-FFF2-40B4-BE49-F238E27FC236}">
              <a16:creationId xmlns:a16="http://schemas.microsoft.com/office/drawing/2014/main" id="{00000000-0008-0000-0200-00000B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68" name="AutoShape 475">
          <a:extLst>
            <a:ext uri="{FF2B5EF4-FFF2-40B4-BE49-F238E27FC236}">
              <a16:creationId xmlns:a16="http://schemas.microsoft.com/office/drawing/2014/main" id="{00000000-0008-0000-0200-00000C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69" name="AutoShape 476">
          <a:extLst>
            <a:ext uri="{FF2B5EF4-FFF2-40B4-BE49-F238E27FC236}">
              <a16:creationId xmlns:a16="http://schemas.microsoft.com/office/drawing/2014/main" id="{00000000-0008-0000-0200-00000D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70" name="AutoShape 477">
          <a:extLst>
            <a:ext uri="{FF2B5EF4-FFF2-40B4-BE49-F238E27FC236}">
              <a16:creationId xmlns:a16="http://schemas.microsoft.com/office/drawing/2014/main" id="{00000000-0008-0000-0200-00000E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71" name="AutoShape 478">
          <a:extLst>
            <a:ext uri="{FF2B5EF4-FFF2-40B4-BE49-F238E27FC236}">
              <a16:creationId xmlns:a16="http://schemas.microsoft.com/office/drawing/2014/main" id="{00000000-0008-0000-0200-00000F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72" name="AutoShape 479">
          <a:extLst>
            <a:ext uri="{FF2B5EF4-FFF2-40B4-BE49-F238E27FC236}">
              <a16:creationId xmlns:a16="http://schemas.microsoft.com/office/drawing/2014/main" id="{00000000-0008-0000-0200-000010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73" name="AutoShape 480">
          <a:extLst>
            <a:ext uri="{FF2B5EF4-FFF2-40B4-BE49-F238E27FC236}">
              <a16:creationId xmlns:a16="http://schemas.microsoft.com/office/drawing/2014/main" id="{00000000-0008-0000-0200-000011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53</xdr:row>
      <xdr:rowOff>0</xdr:rowOff>
    </xdr:from>
    <xdr:to>
      <xdr:col>7</xdr:col>
      <xdr:colOff>0</xdr:colOff>
      <xdr:row>53</xdr:row>
      <xdr:rowOff>0</xdr:rowOff>
    </xdr:to>
    <xdr:sp macro="" textlink="">
      <xdr:nvSpPr>
        <xdr:cNvPr id="160274" name="AutoShape 481">
          <a:extLst>
            <a:ext uri="{FF2B5EF4-FFF2-40B4-BE49-F238E27FC236}">
              <a16:creationId xmlns:a16="http://schemas.microsoft.com/office/drawing/2014/main" id="{00000000-0008-0000-0200-000012720200}"/>
            </a:ext>
          </a:extLst>
        </xdr:cNvPr>
        <xdr:cNvSpPr>
          <a:spLocks noChangeArrowheads="1"/>
        </xdr:cNvSpPr>
      </xdr:nvSpPr>
      <xdr:spPr bwMode="auto">
        <a:xfrm>
          <a:off x="5514975" y="13858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75" name="AutoShape 482">
          <a:extLst>
            <a:ext uri="{FF2B5EF4-FFF2-40B4-BE49-F238E27FC236}">
              <a16:creationId xmlns:a16="http://schemas.microsoft.com/office/drawing/2014/main" id="{00000000-0008-0000-0200-000013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76" name="AutoShape 483">
          <a:extLst>
            <a:ext uri="{FF2B5EF4-FFF2-40B4-BE49-F238E27FC236}">
              <a16:creationId xmlns:a16="http://schemas.microsoft.com/office/drawing/2014/main" id="{00000000-0008-0000-0200-000014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77" name="AutoShape 484">
          <a:extLst>
            <a:ext uri="{FF2B5EF4-FFF2-40B4-BE49-F238E27FC236}">
              <a16:creationId xmlns:a16="http://schemas.microsoft.com/office/drawing/2014/main" id="{00000000-0008-0000-0200-000015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78" name="AutoShape 485">
          <a:extLst>
            <a:ext uri="{FF2B5EF4-FFF2-40B4-BE49-F238E27FC236}">
              <a16:creationId xmlns:a16="http://schemas.microsoft.com/office/drawing/2014/main" id="{00000000-0008-0000-0200-000016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79" name="AutoShape 486">
          <a:extLst>
            <a:ext uri="{FF2B5EF4-FFF2-40B4-BE49-F238E27FC236}">
              <a16:creationId xmlns:a16="http://schemas.microsoft.com/office/drawing/2014/main" id="{00000000-0008-0000-0200-000017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80" name="AutoShape 487">
          <a:extLst>
            <a:ext uri="{FF2B5EF4-FFF2-40B4-BE49-F238E27FC236}">
              <a16:creationId xmlns:a16="http://schemas.microsoft.com/office/drawing/2014/main" id="{00000000-0008-0000-0200-000018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81" name="AutoShape 488">
          <a:extLst>
            <a:ext uri="{FF2B5EF4-FFF2-40B4-BE49-F238E27FC236}">
              <a16:creationId xmlns:a16="http://schemas.microsoft.com/office/drawing/2014/main" id="{00000000-0008-0000-0200-000019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82" name="AutoShape 489">
          <a:extLst>
            <a:ext uri="{FF2B5EF4-FFF2-40B4-BE49-F238E27FC236}">
              <a16:creationId xmlns:a16="http://schemas.microsoft.com/office/drawing/2014/main" id="{00000000-0008-0000-0200-00001A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83" name="AutoShape 490">
          <a:extLst>
            <a:ext uri="{FF2B5EF4-FFF2-40B4-BE49-F238E27FC236}">
              <a16:creationId xmlns:a16="http://schemas.microsoft.com/office/drawing/2014/main" id="{00000000-0008-0000-0200-00001B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84" name="AutoShape 491">
          <a:extLst>
            <a:ext uri="{FF2B5EF4-FFF2-40B4-BE49-F238E27FC236}">
              <a16:creationId xmlns:a16="http://schemas.microsoft.com/office/drawing/2014/main" id="{00000000-0008-0000-0200-00001C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85" name="AutoShape 492">
          <a:extLst>
            <a:ext uri="{FF2B5EF4-FFF2-40B4-BE49-F238E27FC236}">
              <a16:creationId xmlns:a16="http://schemas.microsoft.com/office/drawing/2014/main" id="{00000000-0008-0000-0200-00001D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86" name="AutoShape 493">
          <a:extLst>
            <a:ext uri="{FF2B5EF4-FFF2-40B4-BE49-F238E27FC236}">
              <a16:creationId xmlns:a16="http://schemas.microsoft.com/office/drawing/2014/main" id="{00000000-0008-0000-0200-00001E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87" name="AutoShape 494">
          <a:extLst>
            <a:ext uri="{FF2B5EF4-FFF2-40B4-BE49-F238E27FC236}">
              <a16:creationId xmlns:a16="http://schemas.microsoft.com/office/drawing/2014/main" id="{00000000-0008-0000-0200-00001F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88" name="AutoShape 495">
          <a:extLst>
            <a:ext uri="{FF2B5EF4-FFF2-40B4-BE49-F238E27FC236}">
              <a16:creationId xmlns:a16="http://schemas.microsoft.com/office/drawing/2014/main" id="{00000000-0008-0000-0200-000020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89" name="AutoShape 496">
          <a:extLst>
            <a:ext uri="{FF2B5EF4-FFF2-40B4-BE49-F238E27FC236}">
              <a16:creationId xmlns:a16="http://schemas.microsoft.com/office/drawing/2014/main" id="{00000000-0008-0000-0200-000021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90" name="AutoShape 497">
          <a:extLst>
            <a:ext uri="{FF2B5EF4-FFF2-40B4-BE49-F238E27FC236}">
              <a16:creationId xmlns:a16="http://schemas.microsoft.com/office/drawing/2014/main" id="{00000000-0008-0000-0200-000022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91" name="AutoShape 498">
          <a:extLst>
            <a:ext uri="{FF2B5EF4-FFF2-40B4-BE49-F238E27FC236}">
              <a16:creationId xmlns:a16="http://schemas.microsoft.com/office/drawing/2014/main" id="{00000000-0008-0000-0200-000023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92" name="AutoShape 499">
          <a:extLst>
            <a:ext uri="{FF2B5EF4-FFF2-40B4-BE49-F238E27FC236}">
              <a16:creationId xmlns:a16="http://schemas.microsoft.com/office/drawing/2014/main" id="{00000000-0008-0000-0200-000024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93" name="AutoShape 500">
          <a:extLst>
            <a:ext uri="{FF2B5EF4-FFF2-40B4-BE49-F238E27FC236}">
              <a16:creationId xmlns:a16="http://schemas.microsoft.com/office/drawing/2014/main" id="{00000000-0008-0000-0200-000025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94" name="AutoShape 501">
          <a:extLst>
            <a:ext uri="{FF2B5EF4-FFF2-40B4-BE49-F238E27FC236}">
              <a16:creationId xmlns:a16="http://schemas.microsoft.com/office/drawing/2014/main" id="{00000000-0008-0000-0200-000026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95" name="AutoShape 502">
          <a:extLst>
            <a:ext uri="{FF2B5EF4-FFF2-40B4-BE49-F238E27FC236}">
              <a16:creationId xmlns:a16="http://schemas.microsoft.com/office/drawing/2014/main" id="{00000000-0008-0000-0200-000027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96" name="AutoShape 503">
          <a:extLst>
            <a:ext uri="{FF2B5EF4-FFF2-40B4-BE49-F238E27FC236}">
              <a16:creationId xmlns:a16="http://schemas.microsoft.com/office/drawing/2014/main" id="{00000000-0008-0000-0200-000028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97" name="AutoShape 504">
          <a:extLst>
            <a:ext uri="{FF2B5EF4-FFF2-40B4-BE49-F238E27FC236}">
              <a16:creationId xmlns:a16="http://schemas.microsoft.com/office/drawing/2014/main" id="{00000000-0008-0000-0200-000029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98" name="AutoShape 505">
          <a:extLst>
            <a:ext uri="{FF2B5EF4-FFF2-40B4-BE49-F238E27FC236}">
              <a16:creationId xmlns:a16="http://schemas.microsoft.com/office/drawing/2014/main" id="{00000000-0008-0000-0200-00002A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299" name="AutoShape 506">
          <a:extLst>
            <a:ext uri="{FF2B5EF4-FFF2-40B4-BE49-F238E27FC236}">
              <a16:creationId xmlns:a16="http://schemas.microsoft.com/office/drawing/2014/main" id="{00000000-0008-0000-0200-00002B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300" name="AutoShape 507">
          <a:extLst>
            <a:ext uri="{FF2B5EF4-FFF2-40B4-BE49-F238E27FC236}">
              <a16:creationId xmlns:a16="http://schemas.microsoft.com/office/drawing/2014/main" id="{00000000-0008-0000-0200-00002C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301" name="AutoShape 508">
          <a:extLst>
            <a:ext uri="{FF2B5EF4-FFF2-40B4-BE49-F238E27FC236}">
              <a16:creationId xmlns:a16="http://schemas.microsoft.com/office/drawing/2014/main" id="{00000000-0008-0000-0200-00002D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302" name="AutoShape 509">
          <a:extLst>
            <a:ext uri="{FF2B5EF4-FFF2-40B4-BE49-F238E27FC236}">
              <a16:creationId xmlns:a16="http://schemas.microsoft.com/office/drawing/2014/main" id="{00000000-0008-0000-0200-00002E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303" name="AutoShape 510">
          <a:extLst>
            <a:ext uri="{FF2B5EF4-FFF2-40B4-BE49-F238E27FC236}">
              <a16:creationId xmlns:a16="http://schemas.microsoft.com/office/drawing/2014/main" id="{00000000-0008-0000-0200-00002F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304" name="AutoShape 511">
          <a:extLst>
            <a:ext uri="{FF2B5EF4-FFF2-40B4-BE49-F238E27FC236}">
              <a16:creationId xmlns:a16="http://schemas.microsoft.com/office/drawing/2014/main" id="{00000000-0008-0000-0200-000030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305" name="AutoShape 512">
          <a:extLst>
            <a:ext uri="{FF2B5EF4-FFF2-40B4-BE49-F238E27FC236}">
              <a16:creationId xmlns:a16="http://schemas.microsoft.com/office/drawing/2014/main" id="{00000000-0008-0000-0200-000031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57</xdr:row>
      <xdr:rowOff>0</xdr:rowOff>
    </xdr:from>
    <xdr:to>
      <xdr:col>7</xdr:col>
      <xdr:colOff>0</xdr:colOff>
      <xdr:row>57</xdr:row>
      <xdr:rowOff>0</xdr:rowOff>
    </xdr:to>
    <xdr:sp macro="" textlink="">
      <xdr:nvSpPr>
        <xdr:cNvPr id="160306" name="AutoShape 513">
          <a:extLst>
            <a:ext uri="{FF2B5EF4-FFF2-40B4-BE49-F238E27FC236}">
              <a16:creationId xmlns:a16="http://schemas.microsoft.com/office/drawing/2014/main" id="{00000000-0008-0000-0200-000032720200}"/>
            </a:ext>
          </a:extLst>
        </xdr:cNvPr>
        <xdr:cNvSpPr>
          <a:spLocks noChangeArrowheads="1"/>
        </xdr:cNvSpPr>
      </xdr:nvSpPr>
      <xdr:spPr bwMode="auto">
        <a:xfrm>
          <a:off x="5514975" y="14925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0</xdr:rowOff>
    </xdr:from>
    <xdr:to>
      <xdr:col>7</xdr:col>
      <xdr:colOff>0</xdr:colOff>
      <xdr:row>56</xdr:row>
      <xdr:rowOff>0</xdr:rowOff>
    </xdr:to>
    <xdr:sp macro="" textlink="">
      <xdr:nvSpPr>
        <xdr:cNvPr id="160307" name="AutoShape 514">
          <a:extLst>
            <a:ext uri="{FF2B5EF4-FFF2-40B4-BE49-F238E27FC236}">
              <a16:creationId xmlns:a16="http://schemas.microsoft.com/office/drawing/2014/main" id="{00000000-0008-0000-0200-000033720200}"/>
            </a:ext>
          </a:extLst>
        </xdr:cNvPr>
        <xdr:cNvSpPr>
          <a:spLocks noChangeArrowheads="1"/>
        </xdr:cNvSpPr>
      </xdr:nvSpPr>
      <xdr:spPr bwMode="auto">
        <a:xfrm>
          <a:off x="5514975" y="146589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0</xdr:rowOff>
    </xdr:from>
    <xdr:to>
      <xdr:col>7</xdr:col>
      <xdr:colOff>0</xdr:colOff>
      <xdr:row>56</xdr:row>
      <xdr:rowOff>0</xdr:rowOff>
    </xdr:to>
    <xdr:sp macro="" textlink="">
      <xdr:nvSpPr>
        <xdr:cNvPr id="160308" name="AutoShape 515">
          <a:extLst>
            <a:ext uri="{FF2B5EF4-FFF2-40B4-BE49-F238E27FC236}">
              <a16:creationId xmlns:a16="http://schemas.microsoft.com/office/drawing/2014/main" id="{00000000-0008-0000-0200-000034720200}"/>
            </a:ext>
          </a:extLst>
        </xdr:cNvPr>
        <xdr:cNvSpPr>
          <a:spLocks noChangeArrowheads="1"/>
        </xdr:cNvSpPr>
      </xdr:nvSpPr>
      <xdr:spPr bwMode="auto">
        <a:xfrm>
          <a:off x="5514975" y="146589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0</xdr:rowOff>
    </xdr:from>
    <xdr:to>
      <xdr:col>7</xdr:col>
      <xdr:colOff>0</xdr:colOff>
      <xdr:row>56</xdr:row>
      <xdr:rowOff>0</xdr:rowOff>
    </xdr:to>
    <xdr:sp macro="" textlink="">
      <xdr:nvSpPr>
        <xdr:cNvPr id="160309" name="AutoShape 516">
          <a:extLst>
            <a:ext uri="{FF2B5EF4-FFF2-40B4-BE49-F238E27FC236}">
              <a16:creationId xmlns:a16="http://schemas.microsoft.com/office/drawing/2014/main" id="{00000000-0008-0000-0200-000035720200}"/>
            </a:ext>
          </a:extLst>
        </xdr:cNvPr>
        <xdr:cNvSpPr>
          <a:spLocks noChangeArrowheads="1"/>
        </xdr:cNvSpPr>
      </xdr:nvSpPr>
      <xdr:spPr bwMode="auto">
        <a:xfrm>
          <a:off x="5514975" y="146589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0</xdr:rowOff>
    </xdr:from>
    <xdr:to>
      <xdr:col>7</xdr:col>
      <xdr:colOff>0</xdr:colOff>
      <xdr:row>56</xdr:row>
      <xdr:rowOff>0</xdr:rowOff>
    </xdr:to>
    <xdr:sp macro="" textlink="">
      <xdr:nvSpPr>
        <xdr:cNvPr id="160310" name="AutoShape 517">
          <a:extLst>
            <a:ext uri="{FF2B5EF4-FFF2-40B4-BE49-F238E27FC236}">
              <a16:creationId xmlns:a16="http://schemas.microsoft.com/office/drawing/2014/main" id="{00000000-0008-0000-0200-000036720200}"/>
            </a:ext>
          </a:extLst>
        </xdr:cNvPr>
        <xdr:cNvSpPr>
          <a:spLocks noChangeArrowheads="1"/>
        </xdr:cNvSpPr>
      </xdr:nvSpPr>
      <xdr:spPr bwMode="auto">
        <a:xfrm>
          <a:off x="5514975" y="146589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0</xdr:rowOff>
    </xdr:from>
    <xdr:to>
      <xdr:col>7</xdr:col>
      <xdr:colOff>0</xdr:colOff>
      <xdr:row>56</xdr:row>
      <xdr:rowOff>0</xdr:rowOff>
    </xdr:to>
    <xdr:sp macro="" textlink="">
      <xdr:nvSpPr>
        <xdr:cNvPr id="160311" name="AutoShape 518">
          <a:extLst>
            <a:ext uri="{FF2B5EF4-FFF2-40B4-BE49-F238E27FC236}">
              <a16:creationId xmlns:a16="http://schemas.microsoft.com/office/drawing/2014/main" id="{00000000-0008-0000-0200-000037720200}"/>
            </a:ext>
          </a:extLst>
        </xdr:cNvPr>
        <xdr:cNvSpPr>
          <a:spLocks noChangeArrowheads="1"/>
        </xdr:cNvSpPr>
      </xdr:nvSpPr>
      <xdr:spPr bwMode="auto">
        <a:xfrm>
          <a:off x="5514975" y="146589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0</xdr:rowOff>
    </xdr:from>
    <xdr:to>
      <xdr:col>7</xdr:col>
      <xdr:colOff>0</xdr:colOff>
      <xdr:row>56</xdr:row>
      <xdr:rowOff>0</xdr:rowOff>
    </xdr:to>
    <xdr:sp macro="" textlink="">
      <xdr:nvSpPr>
        <xdr:cNvPr id="160312" name="AutoShape 519">
          <a:extLst>
            <a:ext uri="{FF2B5EF4-FFF2-40B4-BE49-F238E27FC236}">
              <a16:creationId xmlns:a16="http://schemas.microsoft.com/office/drawing/2014/main" id="{00000000-0008-0000-0200-000038720200}"/>
            </a:ext>
          </a:extLst>
        </xdr:cNvPr>
        <xdr:cNvSpPr>
          <a:spLocks noChangeArrowheads="1"/>
        </xdr:cNvSpPr>
      </xdr:nvSpPr>
      <xdr:spPr bwMode="auto">
        <a:xfrm>
          <a:off x="5514975" y="146589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0</xdr:rowOff>
    </xdr:from>
    <xdr:to>
      <xdr:col>7</xdr:col>
      <xdr:colOff>0</xdr:colOff>
      <xdr:row>56</xdr:row>
      <xdr:rowOff>0</xdr:rowOff>
    </xdr:to>
    <xdr:sp macro="" textlink="">
      <xdr:nvSpPr>
        <xdr:cNvPr id="160313" name="AutoShape 520">
          <a:extLst>
            <a:ext uri="{FF2B5EF4-FFF2-40B4-BE49-F238E27FC236}">
              <a16:creationId xmlns:a16="http://schemas.microsoft.com/office/drawing/2014/main" id="{00000000-0008-0000-0200-000039720200}"/>
            </a:ext>
          </a:extLst>
        </xdr:cNvPr>
        <xdr:cNvSpPr>
          <a:spLocks noChangeArrowheads="1"/>
        </xdr:cNvSpPr>
      </xdr:nvSpPr>
      <xdr:spPr bwMode="auto">
        <a:xfrm>
          <a:off x="5514975" y="146589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0</xdr:rowOff>
    </xdr:from>
    <xdr:to>
      <xdr:col>7</xdr:col>
      <xdr:colOff>0</xdr:colOff>
      <xdr:row>56</xdr:row>
      <xdr:rowOff>0</xdr:rowOff>
    </xdr:to>
    <xdr:sp macro="" textlink="">
      <xdr:nvSpPr>
        <xdr:cNvPr id="160314" name="AutoShape 521">
          <a:extLst>
            <a:ext uri="{FF2B5EF4-FFF2-40B4-BE49-F238E27FC236}">
              <a16:creationId xmlns:a16="http://schemas.microsoft.com/office/drawing/2014/main" id="{00000000-0008-0000-0200-00003A720200}"/>
            </a:ext>
          </a:extLst>
        </xdr:cNvPr>
        <xdr:cNvSpPr>
          <a:spLocks noChangeArrowheads="1"/>
        </xdr:cNvSpPr>
      </xdr:nvSpPr>
      <xdr:spPr bwMode="auto">
        <a:xfrm>
          <a:off x="5514975" y="146589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0</xdr:rowOff>
    </xdr:from>
    <xdr:to>
      <xdr:col>7</xdr:col>
      <xdr:colOff>0</xdr:colOff>
      <xdr:row>56</xdr:row>
      <xdr:rowOff>0</xdr:rowOff>
    </xdr:to>
    <xdr:sp macro="" textlink="">
      <xdr:nvSpPr>
        <xdr:cNvPr id="160315" name="AutoShape 522">
          <a:extLst>
            <a:ext uri="{FF2B5EF4-FFF2-40B4-BE49-F238E27FC236}">
              <a16:creationId xmlns:a16="http://schemas.microsoft.com/office/drawing/2014/main" id="{00000000-0008-0000-0200-00003B720200}"/>
            </a:ext>
          </a:extLst>
        </xdr:cNvPr>
        <xdr:cNvSpPr>
          <a:spLocks noChangeArrowheads="1"/>
        </xdr:cNvSpPr>
      </xdr:nvSpPr>
      <xdr:spPr bwMode="auto">
        <a:xfrm>
          <a:off x="5514975" y="146589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0</xdr:rowOff>
    </xdr:from>
    <xdr:to>
      <xdr:col>7</xdr:col>
      <xdr:colOff>0</xdr:colOff>
      <xdr:row>56</xdr:row>
      <xdr:rowOff>0</xdr:rowOff>
    </xdr:to>
    <xdr:sp macro="" textlink="">
      <xdr:nvSpPr>
        <xdr:cNvPr id="160316" name="AutoShape 523">
          <a:extLst>
            <a:ext uri="{FF2B5EF4-FFF2-40B4-BE49-F238E27FC236}">
              <a16:creationId xmlns:a16="http://schemas.microsoft.com/office/drawing/2014/main" id="{00000000-0008-0000-0200-00003C720200}"/>
            </a:ext>
          </a:extLst>
        </xdr:cNvPr>
        <xdr:cNvSpPr>
          <a:spLocks noChangeArrowheads="1"/>
        </xdr:cNvSpPr>
      </xdr:nvSpPr>
      <xdr:spPr bwMode="auto">
        <a:xfrm>
          <a:off x="5514975" y="146589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0</xdr:rowOff>
    </xdr:from>
    <xdr:to>
      <xdr:col>7</xdr:col>
      <xdr:colOff>0</xdr:colOff>
      <xdr:row>56</xdr:row>
      <xdr:rowOff>0</xdr:rowOff>
    </xdr:to>
    <xdr:sp macro="" textlink="">
      <xdr:nvSpPr>
        <xdr:cNvPr id="160317" name="AutoShape 524">
          <a:extLst>
            <a:ext uri="{FF2B5EF4-FFF2-40B4-BE49-F238E27FC236}">
              <a16:creationId xmlns:a16="http://schemas.microsoft.com/office/drawing/2014/main" id="{00000000-0008-0000-0200-00003D720200}"/>
            </a:ext>
          </a:extLst>
        </xdr:cNvPr>
        <xdr:cNvSpPr>
          <a:spLocks noChangeArrowheads="1"/>
        </xdr:cNvSpPr>
      </xdr:nvSpPr>
      <xdr:spPr bwMode="auto">
        <a:xfrm>
          <a:off x="5514975" y="146589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0</xdr:rowOff>
    </xdr:from>
    <xdr:to>
      <xdr:col>7</xdr:col>
      <xdr:colOff>0</xdr:colOff>
      <xdr:row>56</xdr:row>
      <xdr:rowOff>0</xdr:rowOff>
    </xdr:to>
    <xdr:sp macro="" textlink="">
      <xdr:nvSpPr>
        <xdr:cNvPr id="160318" name="AutoShape 525">
          <a:extLst>
            <a:ext uri="{FF2B5EF4-FFF2-40B4-BE49-F238E27FC236}">
              <a16:creationId xmlns:a16="http://schemas.microsoft.com/office/drawing/2014/main" id="{00000000-0008-0000-0200-00003E720200}"/>
            </a:ext>
          </a:extLst>
        </xdr:cNvPr>
        <xdr:cNvSpPr>
          <a:spLocks noChangeArrowheads="1"/>
        </xdr:cNvSpPr>
      </xdr:nvSpPr>
      <xdr:spPr bwMode="auto">
        <a:xfrm>
          <a:off x="5514975" y="146589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0</xdr:rowOff>
    </xdr:from>
    <xdr:to>
      <xdr:col>7</xdr:col>
      <xdr:colOff>0</xdr:colOff>
      <xdr:row>56</xdr:row>
      <xdr:rowOff>0</xdr:rowOff>
    </xdr:to>
    <xdr:sp macro="" textlink="">
      <xdr:nvSpPr>
        <xdr:cNvPr id="160319" name="AutoShape 526">
          <a:extLst>
            <a:ext uri="{FF2B5EF4-FFF2-40B4-BE49-F238E27FC236}">
              <a16:creationId xmlns:a16="http://schemas.microsoft.com/office/drawing/2014/main" id="{00000000-0008-0000-0200-00003F720200}"/>
            </a:ext>
          </a:extLst>
        </xdr:cNvPr>
        <xdr:cNvSpPr>
          <a:spLocks noChangeArrowheads="1"/>
        </xdr:cNvSpPr>
      </xdr:nvSpPr>
      <xdr:spPr bwMode="auto">
        <a:xfrm>
          <a:off x="5514975" y="146589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0</xdr:rowOff>
    </xdr:from>
    <xdr:to>
      <xdr:col>7</xdr:col>
      <xdr:colOff>0</xdr:colOff>
      <xdr:row>56</xdr:row>
      <xdr:rowOff>0</xdr:rowOff>
    </xdr:to>
    <xdr:sp macro="" textlink="">
      <xdr:nvSpPr>
        <xdr:cNvPr id="160320" name="AutoShape 527">
          <a:extLst>
            <a:ext uri="{FF2B5EF4-FFF2-40B4-BE49-F238E27FC236}">
              <a16:creationId xmlns:a16="http://schemas.microsoft.com/office/drawing/2014/main" id="{00000000-0008-0000-0200-000040720200}"/>
            </a:ext>
          </a:extLst>
        </xdr:cNvPr>
        <xdr:cNvSpPr>
          <a:spLocks noChangeArrowheads="1"/>
        </xdr:cNvSpPr>
      </xdr:nvSpPr>
      <xdr:spPr bwMode="auto">
        <a:xfrm>
          <a:off x="5514975" y="146589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0</xdr:rowOff>
    </xdr:from>
    <xdr:to>
      <xdr:col>7</xdr:col>
      <xdr:colOff>0</xdr:colOff>
      <xdr:row>56</xdr:row>
      <xdr:rowOff>0</xdr:rowOff>
    </xdr:to>
    <xdr:sp macro="" textlink="">
      <xdr:nvSpPr>
        <xdr:cNvPr id="160321" name="AutoShape 528">
          <a:extLst>
            <a:ext uri="{FF2B5EF4-FFF2-40B4-BE49-F238E27FC236}">
              <a16:creationId xmlns:a16="http://schemas.microsoft.com/office/drawing/2014/main" id="{00000000-0008-0000-0200-000041720200}"/>
            </a:ext>
          </a:extLst>
        </xdr:cNvPr>
        <xdr:cNvSpPr>
          <a:spLocks noChangeArrowheads="1"/>
        </xdr:cNvSpPr>
      </xdr:nvSpPr>
      <xdr:spPr bwMode="auto">
        <a:xfrm>
          <a:off x="5514975" y="146589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0</xdr:rowOff>
    </xdr:from>
    <xdr:to>
      <xdr:col>7</xdr:col>
      <xdr:colOff>0</xdr:colOff>
      <xdr:row>56</xdr:row>
      <xdr:rowOff>0</xdr:rowOff>
    </xdr:to>
    <xdr:sp macro="" textlink="">
      <xdr:nvSpPr>
        <xdr:cNvPr id="160322" name="AutoShape 529">
          <a:extLst>
            <a:ext uri="{FF2B5EF4-FFF2-40B4-BE49-F238E27FC236}">
              <a16:creationId xmlns:a16="http://schemas.microsoft.com/office/drawing/2014/main" id="{00000000-0008-0000-0200-000042720200}"/>
            </a:ext>
          </a:extLst>
        </xdr:cNvPr>
        <xdr:cNvSpPr>
          <a:spLocks noChangeArrowheads="1"/>
        </xdr:cNvSpPr>
      </xdr:nvSpPr>
      <xdr:spPr bwMode="auto">
        <a:xfrm>
          <a:off x="5514975" y="146589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142875</xdr:rowOff>
    </xdr:from>
    <xdr:to>
      <xdr:col>7</xdr:col>
      <xdr:colOff>0</xdr:colOff>
      <xdr:row>57</xdr:row>
      <xdr:rowOff>0</xdr:rowOff>
    </xdr:to>
    <xdr:sp macro="" textlink="">
      <xdr:nvSpPr>
        <xdr:cNvPr id="160323" name="AutoShape 530">
          <a:extLst>
            <a:ext uri="{FF2B5EF4-FFF2-40B4-BE49-F238E27FC236}">
              <a16:creationId xmlns:a16="http://schemas.microsoft.com/office/drawing/2014/main" id="{00000000-0008-0000-0200-000043720200}"/>
            </a:ext>
          </a:extLst>
        </xdr:cNvPr>
        <xdr:cNvSpPr>
          <a:spLocks noChangeArrowheads="1"/>
        </xdr:cNvSpPr>
      </xdr:nvSpPr>
      <xdr:spPr bwMode="auto">
        <a:xfrm>
          <a:off x="5514975" y="148018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142875</xdr:rowOff>
    </xdr:from>
    <xdr:to>
      <xdr:col>7</xdr:col>
      <xdr:colOff>0</xdr:colOff>
      <xdr:row>57</xdr:row>
      <xdr:rowOff>0</xdr:rowOff>
    </xdr:to>
    <xdr:sp macro="" textlink="">
      <xdr:nvSpPr>
        <xdr:cNvPr id="160324" name="AutoShape 531">
          <a:extLst>
            <a:ext uri="{FF2B5EF4-FFF2-40B4-BE49-F238E27FC236}">
              <a16:creationId xmlns:a16="http://schemas.microsoft.com/office/drawing/2014/main" id="{00000000-0008-0000-0200-000044720200}"/>
            </a:ext>
          </a:extLst>
        </xdr:cNvPr>
        <xdr:cNvSpPr>
          <a:spLocks noChangeArrowheads="1"/>
        </xdr:cNvSpPr>
      </xdr:nvSpPr>
      <xdr:spPr bwMode="auto">
        <a:xfrm>
          <a:off x="5514975" y="148018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142875</xdr:rowOff>
    </xdr:from>
    <xdr:to>
      <xdr:col>7</xdr:col>
      <xdr:colOff>0</xdr:colOff>
      <xdr:row>57</xdr:row>
      <xdr:rowOff>0</xdr:rowOff>
    </xdr:to>
    <xdr:sp macro="" textlink="">
      <xdr:nvSpPr>
        <xdr:cNvPr id="160325" name="AutoShape 532">
          <a:extLst>
            <a:ext uri="{FF2B5EF4-FFF2-40B4-BE49-F238E27FC236}">
              <a16:creationId xmlns:a16="http://schemas.microsoft.com/office/drawing/2014/main" id="{00000000-0008-0000-0200-000045720200}"/>
            </a:ext>
          </a:extLst>
        </xdr:cNvPr>
        <xdr:cNvSpPr>
          <a:spLocks noChangeArrowheads="1"/>
        </xdr:cNvSpPr>
      </xdr:nvSpPr>
      <xdr:spPr bwMode="auto">
        <a:xfrm>
          <a:off x="5514975" y="148018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142875</xdr:rowOff>
    </xdr:from>
    <xdr:to>
      <xdr:col>7</xdr:col>
      <xdr:colOff>0</xdr:colOff>
      <xdr:row>57</xdr:row>
      <xdr:rowOff>0</xdr:rowOff>
    </xdr:to>
    <xdr:sp macro="" textlink="">
      <xdr:nvSpPr>
        <xdr:cNvPr id="160326" name="AutoShape 533">
          <a:extLst>
            <a:ext uri="{FF2B5EF4-FFF2-40B4-BE49-F238E27FC236}">
              <a16:creationId xmlns:a16="http://schemas.microsoft.com/office/drawing/2014/main" id="{00000000-0008-0000-0200-000046720200}"/>
            </a:ext>
          </a:extLst>
        </xdr:cNvPr>
        <xdr:cNvSpPr>
          <a:spLocks noChangeArrowheads="1"/>
        </xdr:cNvSpPr>
      </xdr:nvSpPr>
      <xdr:spPr bwMode="auto">
        <a:xfrm>
          <a:off x="5514975" y="148018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142875</xdr:rowOff>
    </xdr:from>
    <xdr:to>
      <xdr:col>7</xdr:col>
      <xdr:colOff>0</xdr:colOff>
      <xdr:row>57</xdr:row>
      <xdr:rowOff>0</xdr:rowOff>
    </xdr:to>
    <xdr:sp macro="" textlink="">
      <xdr:nvSpPr>
        <xdr:cNvPr id="160327" name="AutoShape 534">
          <a:extLst>
            <a:ext uri="{FF2B5EF4-FFF2-40B4-BE49-F238E27FC236}">
              <a16:creationId xmlns:a16="http://schemas.microsoft.com/office/drawing/2014/main" id="{00000000-0008-0000-0200-000047720200}"/>
            </a:ext>
          </a:extLst>
        </xdr:cNvPr>
        <xdr:cNvSpPr>
          <a:spLocks noChangeArrowheads="1"/>
        </xdr:cNvSpPr>
      </xdr:nvSpPr>
      <xdr:spPr bwMode="auto">
        <a:xfrm>
          <a:off x="5514975" y="148018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142875</xdr:rowOff>
    </xdr:from>
    <xdr:to>
      <xdr:col>7</xdr:col>
      <xdr:colOff>0</xdr:colOff>
      <xdr:row>57</xdr:row>
      <xdr:rowOff>0</xdr:rowOff>
    </xdr:to>
    <xdr:sp macro="" textlink="">
      <xdr:nvSpPr>
        <xdr:cNvPr id="160328" name="AutoShape 535">
          <a:extLst>
            <a:ext uri="{FF2B5EF4-FFF2-40B4-BE49-F238E27FC236}">
              <a16:creationId xmlns:a16="http://schemas.microsoft.com/office/drawing/2014/main" id="{00000000-0008-0000-0200-000048720200}"/>
            </a:ext>
          </a:extLst>
        </xdr:cNvPr>
        <xdr:cNvSpPr>
          <a:spLocks noChangeArrowheads="1"/>
        </xdr:cNvSpPr>
      </xdr:nvSpPr>
      <xdr:spPr bwMode="auto">
        <a:xfrm>
          <a:off x="5514975" y="148018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142875</xdr:rowOff>
    </xdr:from>
    <xdr:to>
      <xdr:col>7</xdr:col>
      <xdr:colOff>0</xdr:colOff>
      <xdr:row>57</xdr:row>
      <xdr:rowOff>0</xdr:rowOff>
    </xdr:to>
    <xdr:sp macro="" textlink="">
      <xdr:nvSpPr>
        <xdr:cNvPr id="160329" name="AutoShape 536">
          <a:extLst>
            <a:ext uri="{FF2B5EF4-FFF2-40B4-BE49-F238E27FC236}">
              <a16:creationId xmlns:a16="http://schemas.microsoft.com/office/drawing/2014/main" id="{00000000-0008-0000-0200-000049720200}"/>
            </a:ext>
          </a:extLst>
        </xdr:cNvPr>
        <xdr:cNvSpPr>
          <a:spLocks noChangeArrowheads="1"/>
        </xdr:cNvSpPr>
      </xdr:nvSpPr>
      <xdr:spPr bwMode="auto">
        <a:xfrm>
          <a:off x="5514975" y="148018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142875</xdr:rowOff>
    </xdr:from>
    <xdr:to>
      <xdr:col>7</xdr:col>
      <xdr:colOff>0</xdr:colOff>
      <xdr:row>57</xdr:row>
      <xdr:rowOff>0</xdr:rowOff>
    </xdr:to>
    <xdr:sp macro="" textlink="">
      <xdr:nvSpPr>
        <xdr:cNvPr id="160330" name="AutoShape 537">
          <a:extLst>
            <a:ext uri="{FF2B5EF4-FFF2-40B4-BE49-F238E27FC236}">
              <a16:creationId xmlns:a16="http://schemas.microsoft.com/office/drawing/2014/main" id="{00000000-0008-0000-0200-00004A720200}"/>
            </a:ext>
          </a:extLst>
        </xdr:cNvPr>
        <xdr:cNvSpPr>
          <a:spLocks noChangeArrowheads="1"/>
        </xdr:cNvSpPr>
      </xdr:nvSpPr>
      <xdr:spPr bwMode="auto">
        <a:xfrm>
          <a:off x="5514975" y="148018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142875</xdr:rowOff>
    </xdr:from>
    <xdr:to>
      <xdr:col>7</xdr:col>
      <xdr:colOff>0</xdr:colOff>
      <xdr:row>57</xdr:row>
      <xdr:rowOff>0</xdr:rowOff>
    </xdr:to>
    <xdr:sp macro="" textlink="">
      <xdr:nvSpPr>
        <xdr:cNvPr id="160331" name="AutoShape 538">
          <a:extLst>
            <a:ext uri="{FF2B5EF4-FFF2-40B4-BE49-F238E27FC236}">
              <a16:creationId xmlns:a16="http://schemas.microsoft.com/office/drawing/2014/main" id="{00000000-0008-0000-0200-00004B720200}"/>
            </a:ext>
          </a:extLst>
        </xdr:cNvPr>
        <xdr:cNvSpPr>
          <a:spLocks noChangeArrowheads="1"/>
        </xdr:cNvSpPr>
      </xdr:nvSpPr>
      <xdr:spPr bwMode="auto">
        <a:xfrm>
          <a:off x="5514975" y="148018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142875</xdr:rowOff>
    </xdr:from>
    <xdr:to>
      <xdr:col>7</xdr:col>
      <xdr:colOff>0</xdr:colOff>
      <xdr:row>57</xdr:row>
      <xdr:rowOff>0</xdr:rowOff>
    </xdr:to>
    <xdr:sp macro="" textlink="">
      <xdr:nvSpPr>
        <xdr:cNvPr id="160332" name="AutoShape 539">
          <a:extLst>
            <a:ext uri="{FF2B5EF4-FFF2-40B4-BE49-F238E27FC236}">
              <a16:creationId xmlns:a16="http://schemas.microsoft.com/office/drawing/2014/main" id="{00000000-0008-0000-0200-00004C720200}"/>
            </a:ext>
          </a:extLst>
        </xdr:cNvPr>
        <xdr:cNvSpPr>
          <a:spLocks noChangeArrowheads="1"/>
        </xdr:cNvSpPr>
      </xdr:nvSpPr>
      <xdr:spPr bwMode="auto">
        <a:xfrm>
          <a:off x="5514975" y="148018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142875</xdr:rowOff>
    </xdr:from>
    <xdr:to>
      <xdr:col>7</xdr:col>
      <xdr:colOff>0</xdr:colOff>
      <xdr:row>57</xdr:row>
      <xdr:rowOff>0</xdr:rowOff>
    </xdr:to>
    <xdr:sp macro="" textlink="">
      <xdr:nvSpPr>
        <xdr:cNvPr id="160333" name="AutoShape 540">
          <a:extLst>
            <a:ext uri="{FF2B5EF4-FFF2-40B4-BE49-F238E27FC236}">
              <a16:creationId xmlns:a16="http://schemas.microsoft.com/office/drawing/2014/main" id="{00000000-0008-0000-0200-00004D720200}"/>
            </a:ext>
          </a:extLst>
        </xdr:cNvPr>
        <xdr:cNvSpPr>
          <a:spLocks noChangeArrowheads="1"/>
        </xdr:cNvSpPr>
      </xdr:nvSpPr>
      <xdr:spPr bwMode="auto">
        <a:xfrm>
          <a:off x="5514975" y="148018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142875</xdr:rowOff>
    </xdr:from>
    <xdr:to>
      <xdr:col>7</xdr:col>
      <xdr:colOff>0</xdr:colOff>
      <xdr:row>57</xdr:row>
      <xdr:rowOff>0</xdr:rowOff>
    </xdr:to>
    <xdr:sp macro="" textlink="">
      <xdr:nvSpPr>
        <xdr:cNvPr id="160334" name="AutoShape 541">
          <a:extLst>
            <a:ext uri="{FF2B5EF4-FFF2-40B4-BE49-F238E27FC236}">
              <a16:creationId xmlns:a16="http://schemas.microsoft.com/office/drawing/2014/main" id="{00000000-0008-0000-0200-00004E720200}"/>
            </a:ext>
          </a:extLst>
        </xdr:cNvPr>
        <xdr:cNvSpPr>
          <a:spLocks noChangeArrowheads="1"/>
        </xdr:cNvSpPr>
      </xdr:nvSpPr>
      <xdr:spPr bwMode="auto">
        <a:xfrm>
          <a:off x="5514975" y="148018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142875</xdr:rowOff>
    </xdr:from>
    <xdr:to>
      <xdr:col>7</xdr:col>
      <xdr:colOff>0</xdr:colOff>
      <xdr:row>57</xdr:row>
      <xdr:rowOff>0</xdr:rowOff>
    </xdr:to>
    <xdr:sp macro="" textlink="">
      <xdr:nvSpPr>
        <xdr:cNvPr id="160335" name="AutoShape 542">
          <a:extLst>
            <a:ext uri="{FF2B5EF4-FFF2-40B4-BE49-F238E27FC236}">
              <a16:creationId xmlns:a16="http://schemas.microsoft.com/office/drawing/2014/main" id="{00000000-0008-0000-0200-00004F720200}"/>
            </a:ext>
          </a:extLst>
        </xdr:cNvPr>
        <xdr:cNvSpPr>
          <a:spLocks noChangeArrowheads="1"/>
        </xdr:cNvSpPr>
      </xdr:nvSpPr>
      <xdr:spPr bwMode="auto">
        <a:xfrm>
          <a:off x="5514975" y="148018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142875</xdr:rowOff>
    </xdr:from>
    <xdr:to>
      <xdr:col>7</xdr:col>
      <xdr:colOff>0</xdr:colOff>
      <xdr:row>57</xdr:row>
      <xdr:rowOff>0</xdr:rowOff>
    </xdr:to>
    <xdr:sp macro="" textlink="">
      <xdr:nvSpPr>
        <xdr:cNvPr id="160336" name="AutoShape 543">
          <a:extLst>
            <a:ext uri="{FF2B5EF4-FFF2-40B4-BE49-F238E27FC236}">
              <a16:creationId xmlns:a16="http://schemas.microsoft.com/office/drawing/2014/main" id="{00000000-0008-0000-0200-000050720200}"/>
            </a:ext>
          </a:extLst>
        </xdr:cNvPr>
        <xdr:cNvSpPr>
          <a:spLocks noChangeArrowheads="1"/>
        </xdr:cNvSpPr>
      </xdr:nvSpPr>
      <xdr:spPr bwMode="auto">
        <a:xfrm>
          <a:off x="5514975" y="148018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104775</xdr:rowOff>
    </xdr:from>
    <xdr:to>
      <xdr:col>7</xdr:col>
      <xdr:colOff>0</xdr:colOff>
      <xdr:row>57</xdr:row>
      <xdr:rowOff>0</xdr:rowOff>
    </xdr:to>
    <xdr:sp macro="" textlink="">
      <xdr:nvSpPr>
        <xdr:cNvPr id="160337" name="AutoShape 544">
          <a:extLst>
            <a:ext uri="{FF2B5EF4-FFF2-40B4-BE49-F238E27FC236}">
              <a16:creationId xmlns:a16="http://schemas.microsoft.com/office/drawing/2014/main" id="{00000000-0008-0000-0200-000051720200}"/>
            </a:ext>
          </a:extLst>
        </xdr:cNvPr>
        <xdr:cNvSpPr>
          <a:spLocks noChangeArrowheads="1"/>
        </xdr:cNvSpPr>
      </xdr:nvSpPr>
      <xdr:spPr bwMode="auto">
        <a:xfrm>
          <a:off x="5514975" y="14763750"/>
          <a:ext cx="0" cy="161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56</xdr:row>
      <xdr:rowOff>123825</xdr:rowOff>
    </xdr:from>
    <xdr:to>
      <xdr:col>7</xdr:col>
      <xdr:colOff>0</xdr:colOff>
      <xdr:row>57</xdr:row>
      <xdr:rowOff>0</xdr:rowOff>
    </xdr:to>
    <xdr:sp macro="" textlink="">
      <xdr:nvSpPr>
        <xdr:cNvPr id="160338" name="AutoShape 545">
          <a:extLst>
            <a:ext uri="{FF2B5EF4-FFF2-40B4-BE49-F238E27FC236}">
              <a16:creationId xmlns:a16="http://schemas.microsoft.com/office/drawing/2014/main" id="{00000000-0008-0000-0200-000052720200}"/>
            </a:ext>
          </a:extLst>
        </xdr:cNvPr>
        <xdr:cNvSpPr>
          <a:spLocks noChangeArrowheads="1"/>
        </xdr:cNvSpPr>
      </xdr:nvSpPr>
      <xdr:spPr bwMode="auto">
        <a:xfrm>
          <a:off x="5514975" y="14782800"/>
          <a:ext cx="0" cy="14287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160339" name="AutoShape 546">
          <a:extLst>
            <a:ext uri="{FF2B5EF4-FFF2-40B4-BE49-F238E27FC236}">
              <a16:creationId xmlns:a16="http://schemas.microsoft.com/office/drawing/2014/main" id="{00000000-0008-0000-0200-000053720200}"/>
            </a:ext>
          </a:extLst>
        </xdr:cNvPr>
        <xdr:cNvSpPr>
          <a:spLocks noChangeArrowheads="1"/>
        </xdr:cNvSpPr>
      </xdr:nvSpPr>
      <xdr:spPr bwMode="auto">
        <a:xfrm>
          <a:off x="5514975" y="20031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160340" name="AutoShape 547">
          <a:extLst>
            <a:ext uri="{FF2B5EF4-FFF2-40B4-BE49-F238E27FC236}">
              <a16:creationId xmlns:a16="http://schemas.microsoft.com/office/drawing/2014/main" id="{00000000-0008-0000-0200-000054720200}"/>
            </a:ext>
          </a:extLst>
        </xdr:cNvPr>
        <xdr:cNvSpPr>
          <a:spLocks noChangeArrowheads="1"/>
        </xdr:cNvSpPr>
      </xdr:nvSpPr>
      <xdr:spPr bwMode="auto">
        <a:xfrm>
          <a:off x="5514975" y="20031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160341" name="AutoShape 548">
          <a:extLst>
            <a:ext uri="{FF2B5EF4-FFF2-40B4-BE49-F238E27FC236}">
              <a16:creationId xmlns:a16="http://schemas.microsoft.com/office/drawing/2014/main" id="{00000000-0008-0000-0200-000055720200}"/>
            </a:ext>
          </a:extLst>
        </xdr:cNvPr>
        <xdr:cNvSpPr>
          <a:spLocks noChangeArrowheads="1"/>
        </xdr:cNvSpPr>
      </xdr:nvSpPr>
      <xdr:spPr bwMode="auto">
        <a:xfrm>
          <a:off x="5514975" y="20031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160342" name="AutoShape 549">
          <a:extLst>
            <a:ext uri="{FF2B5EF4-FFF2-40B4-BE49-F238E27FC236}">
              <a16:creationId xmlns:a16="http://schemas.microsoft.com/office/drawing/2014/main" id="{00000000-0008-0000-0200-000056720200}"/>
            </a:ext>
          </a:extLst>
        </xdr:cNvPr>
        <xdr:cNvSpPr>
          <a:spLocks noChangeArrowheads="1"/>
        </xdr:cNvSpPr>
      </xdr:nvSpPr>
      <xdr:spPr bwMode="auto">
        <a:xfrm>
          <a:off x="5514975" y="20031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160343" name="AutoShape 550">
          <a:extLst>
            <a:ext uri="{FF2B5EF4-FFF2-40B4-BE49-F238E27FC236}">
              <a16:creationId xmlns:a16="http://schemas.microsoft.com/office/drawing/2014/main" id="{00000000-0008-0000-0200-000057720200}"/>
            </a:ext>
          </a:extLst>
        </xdr:cNvPr>
        <xdr:cNvSpPr>
          <a:spLocks noChangeArrowheads="1"/>
        </xdr:cNvSpPr>
      </xdr:nvSpPr>
      <xdr:spPr bwMode="auto">
        <a:xfrm>
          <a:off x="5514975" y="20031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160344" name="AutoShape 551">
          <a:extLst>
            <a:ext uri="{FF2B5EF4-FFF2-40B4-BE49-F238E27FC236}">
              <a16:creationId xmlns:a16="http://schemas.microsoft.com/office/drawing/2014/main" id="{00000000-0008-0000-0200-000058720200}"/>
            </a:ext>
          </a:extLst>
        </xdr:cNvPr>
        <xdr:cNvSpPr>
          <a:spLocks noChangeArrowheads="1"/>
        </xdr:cNvSpPr>
      </xdr:nvSpPr>
      <xdr:spPr bwMode="auto">
        <a:xfrm>
          <a:off x="5514975" y="20031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160345" name="AutoShape 552">
          <a:extLst>
            <a:ext uri="{FF2B5EF4-FFF2-40B4-BE49-F238E27FC236}">
              <a16:creationId xmlns:a16="http://schemas.microsoft.com/office/drawing/2014/main" id="{00000000-0008-0000-0200-000059720200}"/>
            </a:ext>
          </a:extLst>
        </xdr:cNvPr>
        <xdr:cNvSpPr>
          <a:spLocks noChangeArrowheads="1"/>
        </xdr:cNvSpPr>
      </xdr:nvSpPr>
      <xdr:spPr bwMode="auto">
        <a:xfrm>
          <a:off x="5514975" y="20031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160346" name="AutoShape 553">
          <a:extLst>
            <a:ext uri="{FF2B5EF4-FFF2-40B4-BE49-F238E27FC236}">
              <a16:creationId xmlns:a16="http://schemas.microsoft.com/office/drawing/2014/main" id="{00000000-0008-0000-0200-00005A720200}"/>
            </a:ext>
          </a:extLst>
        </xdr:cNvPr>
        <xdr:cNvSpPr>
          <a:spLocks noChangeArrowheads="1"/>
        </xdr:cNvSpPr>
      </xdr:nvSpPr>
      <xdr:spPr bwMode="auto">
        <a:xfrm>
          <a:off x="5514975" y="20031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160347" name="AutoShape 554">
          <a:extLst>
            <a:ext uri="{FF2B5EF4-FFF2-40B4-BE49-F238E27FC236}">
              <a16:creationId xmlns:a16="http://schemas.microsoft.com/office/drawing/2014/main" id="{00000000-0008-0000-0200-00005B720200}"/>
            </a:ext>
          </a:extLst>
        </xdr:cNvPr>
        <xdr:cNvSpPr>
          <a:spLocks noChangeArrowheads="1"/>
        </xdr:cNvSpPr>
      </xdr:nvSpPr>
      <xdr:spPr bwMode="auto">
        <a:xfrm>
          <a:off x="5514975" y="20031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160348" name="AutoShape 555">
          <a:extLst>
            <a:ext uri="{FF2B5EF4-FFF2-40B4-BE49-F238E27FC236}">
              <a16:creationId xmlns:a16="http://schemas.microsoft.com/office/drawing/2014/main" id="{00000000-0008-0000-0200-00005C720200}"/>
            </a:ext>
          </a:extLst>
        </xdr:cNvPr>
        <xdr:cNvSpPr>
          <a:spLocks noChangeArrowheads="1"/>
        </xdr:cNvSpPr>
      </xdr:nvSpPr>
      <xdr:spPr bwMode="auto">
        <a:xfrm>
          <a:off x="5514975" y="20031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160349" name="AutoShape 556">
          <a:extLst>
            <a:ext uri="{FF2B5EF4-FFF2-40B4-BE49-F238E27FC236}">
              <a16:creationId xmlns:a16="http://schemas.microsoft.com/office/drawing/2014/main" id="{00000000-0008-0000-0200-00005D720200}"/>
            </a:ext>
          </a:extLst>
        </xdr:cNvPr>
        <xdr:cNvSpPr>
          <a:spLocks noChangeArrowheads="1"/>
        </xdr:cNvSpPr>
      </xdr:nvSpPr>
      <xdr:spPr bwMode="auto">
        <a:xfrm>
          <a:off x="5514975" y="20031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160350" name="AutoShape 557">
          <a:extLst>
            <a:ext uri="{FF2B5EF4-FFF2-40B4-BE49-F238E27FC236}">
              <a16:creationId xmlns:a16="http://schemas.microsoft.com/office/drawing/2014/main" id="{00000000-0008-0000-0200-00005E720200}"/>
            </a:ext>
          </a:extLst>
        </xdr:cNvPr>
        <xdr:cNvSpPr>
          <a:spLocks noChangeArrowheads="1"/>
        </xdr:cNvSpPr>
      </xdr:nvSpPr>
      <xdr:spPr bwMode="auto">
        <a:xfrm>
          <a:off x="5514975" y="20031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160351" name="AutoShape 558">
          <a:extLst>
            <a:ext uri="{FF2B5EF4-FFF2-40B4-BE49-F238E27FC236}">
              <a16:creationId xmlns:a16="http://schemas.microsoft.com/office/drawing/2014/main" id="{00000000-0008-0000-0200-00005F720200}"/>
            </a:ext>
          </a:extLst>
        </xdr:cNvPr>
        <xdr:cNvSpPr>
          <a:spLocks noChangeArrowheads="1"/>
        </xdr:cNvSpPr>
      </xdr:nvSpPr>
      <xdr:spPr bwMode="auto">
        <a:xfrm>
          <a:off x="5514975" y="20031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160352" name="AutoShape 559">
          <a:extLst>
            <a:ext uri="{FF2B5EF4-FFF2-40B4-BE49-F238E27FC236}">
              <a16:creationId xmlns:a16="http://schemas.microsoft.com/office/drawing/2014/main" id="{00000000-0008-0000-0200-000060720200}"/>
            </a:ext>
          </a:extLst>
        </xdr:cNvPr>
        <xdr:cNvSpPr>
          <a:spLocks noChangeArrowheads="1"/>
        </xdr:cNvSpPr>
      </xdr:nvSpPr>
      <xdr:spPr bwMode="auto">
        <a:xfrm>
          <a:off x="5514975" y="20031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160353" name="AutoShape 560">
          <a:extLst>
            <a:ext uri="{FF2B5EF4-FFF2-40B4-BE49-F238E27FC236}">
              <a16:creationId xmlns:a16="http://schemas.microsoft.com/office/drawing/2014/main" id="{00000000-0008-0000-0200-000061720200}"/>
            </a:ext>
          </a:extLst>
        </xdr:cNvPr>
        <xdr:cNvSpPr>
          <a:spLocks noChangeArrowheads="1"/>
        </xdr:cNvSpPr>
      </xdr:nvSpPr>
      <xdr:spPr bwMode="auto">
        <a:xfrm>
          <a:off x="5514975" y="20031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0</xdr:rowOff>
    </xdr:from>
    <xdr:to>
      <xdr:col>7</xdr:col>
      <xdr:colOff>0</xdr:colOff>
      <xdr:row>77</xdr:row>
      <xdr:rowOff>0</xdr:rowOff>
    </xdr:to>
    <xdr:sp macro="" textlink="">
      <xdr:nvSpPr>
        <xdr:cNvPr id="160354" name="AutoShape 561">
          <a:extLst>
            <a:ext uri="{FF2B5EF4-FFF2-40B4-BE49-F238E27FC236}">
              <a16:creationId xmlns:a16="http://schemas.microsoft.com/office/drawing/2014/main" id="{00000000-0008-0000-0200-000062720200}"/>
            </a:ext>
          </a:extLst>
        </xdr:cNvPr>
        <xdr:cNvSpPr>
          <a:spLocks noChangeArrowheads="1"/>
        </xdr:cNvSpPr>
      </xdr:nvSpPr>
      <xdr:spPr bwMode="auto">
        <a:xfrm>
          <a:off x="5514975" y="20031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142875</xdr:rowOff>
    </xdr:from>
    <xdr:to>
      <xdr:col>7</xdr:col>
      <xdr:colOff>0</xdr:colOff>
      <xdr:row>78</xdr:row>
      <xdr:rowOff>0</xdr:rowOff>
    </xdr:to>
    <xdr:sp macro="" textlink="">
      <xdr:nvSpPr>
        <xdr:cNvPr id="160355" name="AutoShape 562">
          <a:extLst>
            <a:ext uri="{FF2B5EF4-FFF2-40B4-BE49-F238E27FC236}">
              <a16:creationId xmlns:a16="http://schemas.microsoft.com/office/drawing/2014/main" id="{00000000-0008-0000-0200-000063720200}"/>
            </a:ext>
          </a:extLst>
        </xdr:cNvPr>
        <xdr:cNvSpPr>
          <a:spLocks noChangeArrowheads="1"/>
        </xdr:cNvSpPr>
      </xdr:nvSpPr>
      <xdr:spPr bwMode="auto">
        <a:xfrm>
          <a:off x="5514975" y="201739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142875</xdr:rowOff>
    </xdr:from>
    <xdr:to>
      <xdr:col>7</xdr:col>
      <xdr:colOff>0</xdr:colOff>
      <xdr:row>78</xdr:row>
      <xdr:rowOff>0</xdr:rowOff>
    </xdr:to>
    <xdr:sp macro="" textlink="">
      <xdr:nvSpPr>
        <xdr:cNvPr id="160356" name="AutoShape 563">
          <a:extLst>
            <a:ext uri="{FF2B5EF4-FFF2-40B4-BE49-F238E27FC236}">
              <a16:creationId xmlns:a16="http://schemas.microsoft.com/office/drawing/2014/main" id="{00000000-0008-0000-0200-000064720200}"/>
            </a:ext>
          </a:extLst>
        </xdr:cNvPr>
        <xdr:cNvSpPr>
          <a:spLocks noChangeArrowheads="1"/>
        </xdr:cNvSpPr>
      </xdr:nvSpPr>
      <xdr:spPr bwMode="auto">
        <a:xfrm>
          <a:off x="5514975" y="201739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142875</xdr:rowOff>
    </xdr:from>
    <xdr:to>
      <xdr:col>7</xdr:col>
      <xdr:colOff>0</xdr:colOff>
      <xdr:row>78</xdr:row>
      <xdr:rowOff>0</xdr:rowOff>
    </xdr:to>
    <xdr:sp macro="" textlink="">
      <xdr:nvSpPr>
        <xdr:cNvPr id="160357" name="AutoShape 564">
          <a:extLst>
            <a:ext uri="{FF2B5EF4-FFF2-40B4-BE49-F238E27FC236}">
              <a16:creationId xmlns:a16="http://schemas.microsoft.com/office/drawing/2014/main" id="{00000000-0008-0000-0200-000065720200}"/>
            </a:ext>
          </a:extLst>
        </xdr:cNvPr>
        <xdr:cNvSpPr>
          <a:spLocks noChangeArrowheads="1"/>
        </xdr:cNvSpPr>
      </xdr:nvSpPr>
      <xdr:spPr bwMode="auto">
        <a:xfrm>
          <a:off x="5514975" y="201739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142875</xdr:rowOff>
    </xdr:from>
    <xdr:to>
      <xdr:col>7</xdr:col>
      <xdr:colOff>0</xdr:colOff>
      <xdr:row>78</xdr:row>
      <xdr:rowOff>0</xdr:rowOff>
    </xdr:to>
    <xdr:sp macro="" textlink="">
      <xdr:nvSpPr>
        <xdr:cNvPr id="160358" name="AutoShape 565">
          <a:extLst>
            <a:ext uri="{FF2B5EF4-FFF2-40B4-BE49-F238E27FC236}">
              <a16:creationId xmlns:a16="http://schemas.microsoft.com/office/drawing/2014/main" id="{00000000-0008-0000-0200-000066720200}"/>
            </a:ext>
          </a:extLst>
        </xdr:cNvPr>
        <xdr:cNvSpPr>
          <a:spLocks noChangeArrowheads="1"/>
        </xdr:cNvSpPr>
      </xdr:nvSpPr>
      <xdr:spPr bwMode="auto">
        <a:xfrm>
          <a:off x="5514975" y="201739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142875</xdr:rowOff>
    </xdr:from>
    <xdr:to>
      <xdr:col>7</xdr:col>
      <xdr:colOff>0</xdr:colOff>
      <xdr:row>78</xdr:row>
      <xdr:rowOff>0</xdr:rowOff>
    </xdr:to>
    <xdr:sp macro="" textlink="">
      <xdr:nvSpPr>
        <xdr:cNvPr id="160359" name="AutoShape 566">
          <a:extLst>
            <a:ext uri="{FF2B5EF4-FFF2-40B4-BE49-F238E27FC236}">
              <a16:creationId xmlns:a16="http://schemas.microsoft.com/office/drawing/2014/main" id="{00000000-0008-0000-0200-000067720200}"/>
            </a:ext>
          </a:extLst>
        </xdr:cNvPr>
        <xdr:cNvSpPr>
          <a:spLocks noChangeArrowheads="1"/>
        </xdr:cNvSpPr>
      </xdr:nvSpPr>
      <xdr:spPr bwMode="auto">
        <a:xfrm>
          <a:off x="5514975" y="201739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142875</xdr:rowOff>
    </xdr:from>
    <xdr:to>
      <xdr:col>7</xdr:col>
      <xdr:colOff>0</xdr:colOff>
      <xdr:row>78</xdr:row>
      <xdr:rowOff>0</xdr:rowOff>
    </xdr:to>
    <xdr:sp macro="" textlink="">
      <xdr:nvSpPr>
        <xdr:cNvPr id="160360" name="AutoShape 567">
          <a:extLst>
            <a:ext uri="{FF2B5EF4-FFF2-40B4-BE49-F238E27FC236}">
              <a16:creationId xmlns:a16="http://schemas.microsoft.com/office/drawing/2014/main" id="{00000000-0008-0000-0200-000068720200}"/>
            </a:ext>
          </a:extLst>
        </xdr:cNvPr>
        <xdr:cNvSpPr>
          <a:spLocks noChangeArrowheads="1"/>
        </xdr:cNvSpPr>
      </xdr:nvSpPr>
      <xdr:spPr bwMode="auto">
        <a:xfrm>
          <a:off x="5514975" y="201739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142875</xdr:rowOff>
    </xdr:from>
    <xdr:to>
      <xdr:col>7</xdr:col>
      <xdr:colOff>0</xdr:colOff>
      <xdr:row>78</xdr:row>
      <xdr:rowOff>0</xdr:rowOff>
    </xdr:to>
    <xdr:sp macro="" textlink="">
      <xdr:nvSpPr>
        <xdr:cNvPr id="160361" name="AutoShape 568">
          <a:extLst>
            <a:ext uri="{FF2B5EF4-FFF2-40B4-BE49-F238E27FC236}">
              <a16:creationId xmlns:a16="http://schemas.microsoft.com/office/drawing/2014/main" id="{00000000-0008-0000-0200-000069720200}"/>
            </a:ext>
          </a:extLst>
        </xdr:cNvPr>
        <xdr:cNvSpPr>
          <a:spLocks noChangeArrowheads="1"/>
        </xdr:cNvSpPr>
      </xdr:nvSpPr>
      <xdr:spPr bwMode="auto">
        <a:xfrm>
          <a:off x="5514975" y="201739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142875</xdr:rowOff>
    </xdr:from>
    <xdr:to>
      <xdr:col>7</xdr:col>
      <xdr:colOff>0</xdr:colOff>
      <xdr:row>78</xdr:row>
      <xdr:rowOff>0</xdr:rowOff>
    </xdr:to>
    <xdr:sp macro="" textlink="">
      <xdr:nvSpPr>
        <xdr:cNvPr id="160362" name="AutoShape 569">
          <a:extLst>
            <a:ext uri="{FF2B5EF4-FFF2-40B4-BE49-F238E27FC236}">
              <a16:creationId xmlns:a16="http://schemas.microsoft.com/office/drawing/2014/main" id="{00000000-0008-0000-0200-00006A720200}"/>
            </a:ext>
          </a:extLst>
        </xdr:cNvPr>
        <xdr:cNvSpPr>
          <a:spLocks noChangeArrowheads="1"/>
        </xdr:cNvSpPr>
      </xdr:nvSpPr>
      <xdr:spPr bwMode="auto">
        <a:xfrm>
          <a:off x="5514975" y="201739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142875</xdr:rowOff>
    </xdr:from>
    <xdr:to>
      <xdr:col>7</xdr:col>
      <xdr:colOff>0</xdr:colOff>
      <xdr:row>78</xdr:row>
      <xdr:rowOff>0</xdr:rowOff>
    </xdr:to>
    <xdr:sp macro="" textlink="">
      <xdr:nvSpPr>
        <xdr:cNvPr id="160363" name="AutoShape 570">
          <a:extLst>
            <a:ext uri="{FF2B5EF4-FFF2-40B4-BE49-F238E27FC236}">
              <a16:creationId xmlns:a16="http://schemas.microsoft.com/office/drawing/2014/main" id="{00000000-0008-0000-0200-00006B720200}"/>
            </a:ext>
          </a:extLst>
        </xdr:cNvPr>
        <xdr:cNvSpPr>
          <a:spLocks noChangeArrowheads="1"/>
        </xdr:cNvSpPr>
      </xdr:nvSpPr>
      <xdr:spPr bwMode="auto">
        <a:xfrm>
          <a:off x="5514975" y="201739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142875</xdr:rowOff>
    </xdr:from>
    <xdr:to>
      <xdr:col>7</xdr:col>
      <xdr:colOff>0</xdr:colOff>
      <xdr:row>78</xdr:row>
      <xdr:rowOff>0</xdr:rowOff>
    </xdr:to>
    <xdr:sp macro="" textlink="">
      <xdr:nvSpPr>
        <xdr:cNvPr id="160364" name="AutoShape 571">
          <a:extLst>
            <a:ext uri="{FF2B5EF4-FFF2-40B4-BE49-F238E27FC236}">
              <a16:creationId xmlns:a16="http://schemas.microsoft.com/office/drawing/2014/main" id="{00000000-0008-0000-0200-00006C720200}"/>
            </a:ext>
          </a:extLst>
        </xdr:cNvPr>
        <xdr:cNvSpPr>
          <a:spLocks noChangeArrowheads="1"/>
        </xdr:cNvSpPr>
      </xdr:nvSpPr>
      <xdr:spPr bwMode="auto">
        <a:xfrm>
          <a:off x="5514975" y="201739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142875</xdr:rowOff>
    </xdr:from>
    <xdr:to>
      <xdr:col>7</xdr:col>
      <xdr:colOff>0</xdr:colOff>
      <xdr:row>78</xdr:row>
      <xdr:rowOff>0</xdr:rowOff>
    </xdr:to>
    <xdr:sp macro="" textlink="">
      <xdr:nvSpPr>
        <xdr:cNvPr id="160365" name="AutoShape 572">
          <a:extLst>
            <a:ext uri="{FF2B5EF4-FFF2-40B4-BE49-F238E27FC236}">
              <a16:creationId xmlns:a16="http://schemas.microsoft.com/office/drawing/2014/main" id="{00000000-0008-0000-0200-00006D720200}"/>
            </a:ext>
          </a:extLst>
        </xdr:cNvPr>
        <xdr:cNvSpPr>
          <a:spLocks noChangeArrowheads="1"/>
        </xdr:cNvSpPr>
      </xdr:nvSpPr>
      <xdr:spPr bwMode="auto">
        <a:xfrm>
          <a:off x="5514975" y="201739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142875</xdr:rowOff>
    </xdr:from>
    <xdr:to>
      <xdr:col>7</xdr:col>
      <xdr:colOff>0</xdr:colOff>
      <xdr:row>78</xdr:row>
      <xdr:rowOff>0</xdr:rowOff>
    </xdr:to>
    <xdr:sp macro="" textlink="">
      <xdr:nvSpPr>
        <xdr:cNvPr id="160366" name="AutoShape 573">
          <a:extLst>
            <a:ext uri="{FF2B5EF4-FFF2-40B4-BE49-F238E27FC236}">
              <a16:creationId xmlns:a16="http://schemas.microsoft.com/office/drawing/2014/main" id="{00000000-0008-0000-0200-00006E720200}"/>
            </a:ext>
          </a:extLst>
        </xdr:cNvPr>
        <xdr:cNvSpPr>
          <a:spLocks noChangeArrowheads="1"/>
        </xdr:cNvSpPr>
      </xdr:nvSpPr>
      <xdr:spPr bwMode="auto">
        <a:xfrm>
          <a:off x="5514975" y="201739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142875</xdr:rowOff>
    </xdr:from>
    <xdr:to>
      <xdr:col>7</xdr:col>
      <xdr:colOff>0</xdr:colOff>
      <xdr:row>78</xdr:row>
      <xdr:rowOff>0</xdr:rowOff>
    </xdr:to>
    <xdr:sp macro="" textlink="">
      <xdr:nvSpPr>
        <xdr:cNvPr id="160367" name="AutoShape 574">
          <a:extLst>
            <a:ext uri="{FF2B5EF4-FFF2-40B4-BE49-F238E27FC236}">
              <a16:creationId xmlns:a16="http://schemas.microsoft.com/office/drawing/2014/main" id="{00000000-0008-0000-0200-00006F720200}"/>
            </a:ext>
          </a:extLst>
        </xdr:cNvPr>
        <xdr:cNvSpPr>
          <a:spLocks noChangeArrowheads="1"/>
        </xdr:cNvSpPr>
      </xdr:nvSpPr>
      <xdr:spPr bwMode="auto">
        <a:xfrm>
          <a:off x="5514975" y="201739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142875</xdr:rowOff>
    </xdr:from>
    <xdr:to>
      <xdr:col>7</xdr:col>
      <xdr:colOff>0</xdr:colOff>
      <xdr:row>78</xdr:row>
      <xdr:rowOff>0</xdr:rowOff>
    </xdr:to>
    <xdr:sp macro="" textlink="">
      <xdr:nvSpPr>
        <xdr:cNvPr id="160368" name="AutoShape 575">
          <a:extLst>
            <a:ext uri="{FF2B5EF4-FFF2-40B4-BE49-F238E27FC236}">
              <a16:creationId xmlns:a16="http://schemas.microsoft.com/office/drawing/2014/main" id="{00000000-0008-0000-0200-000070720200}"/>
            </a:ext>
          </a:extLst>
        </xdr:cNvPr>
        <xdr:cNvSpPr>
          <a:spLocks noChangeArrowheads="1"/>
        </xdr:cNvSpPr>
      </xdr:nvSpPr>
      <xdr:spPr bwMode="auto">
        <a:xfrm>
          <a:off x="5514975" y="201739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104775</xdr:rowOff>
    </xdr:from>
    <xdr:to>
      <xdr:col>7</xdr:col>
      <xdr:colOff>0</xdr:colOff>
      <xdr:row>78</xdr:row>
      <xdr:rowOff>0</xdr:rowOff>
    </xdr:to>
    <xdr:sp macro="" textlink="">
      <xdr:nvSpPr>
        <xdr:cNvPr id="160369" name="AutoShape 576">
          <a:extLst>
            <a:ext uri="{FF2B5EF4-FFF2-40B4-BE49-F238E27FC236}">
              <a16:creationId xmlns:a16="http://schemas.microsoft.com/office/drawing/2014/main" id="{00000000-0008-0000-0200-000071720200}"/>
            </a:ext>
          </a:extLst>
        </xdr:cNvPr>
        <xdr:cNvSpPr>
          <a:spLocks noChangeArrowheads="1"/>
        </xdr:cNvSpPr>
      </xdr:nvSpPr>
      <xdr:spPr bwMode="auto">
        <a:xfrm>
          <a:off x="5514975" y="20135850"/>
          <a:ext cx="0" cy="161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77</xdr:row>
      <xdr:rowOff>123825</xdr:rowOff>
    </xdr:from>
    <xdr:to>
      <xdr:col>7</xdr:col>
      <xdr:colOff>0</xdr:colOff>
      <xdr:row>78</xdr:row>
      <xdr:rowOff>0</xdr:rowOff>
    </xdr:to>
    <xdr:sp macro="" textlink="">
      <xdr:nvSpPr>
        <xdr:cNvPr id="160370" name="AutoShape 577">
          <a:extLst>
            <a:ext uri="{FF2B5EF4-FFF2-40B4-BE49-F238E27FC236}">
              <a16:creationId xmlns:a16="http://schemas.microsoft.com/office/drawing/2014/main" id="{00000000-0008-0000-0200-000072720200}"/>
            </a:ext>
          </a:extLst>
        </xdr:cNvPr>
        <xdr:cNvSpPr>
          <a:spLocks noChangeArrowheads="1"/>
        </xdr:cNvSpPr>
      </xdr:nvSpPr>
      <xdr:spPr bwMode="auto">
        <a:xfrm>
          <a:off x="5514975" y="20154900"/>
          <a:ext cx="0" cy="14287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0</xdr:rowOff>
    </xdr:from>
    <xdr:to>
      <xdr:col>7</xdr:col>
      <xdr:colOff>0</xdr:colOff>
      <xdr:row>85</xdr:row>
      <xdr:rowOff>0</xdr:rowOff>
    </xdr:to>
    <xdr:sp macro="" textlink="">
      <xdr:nvSpPr>
        <xdr:cNvPr id="160371" name="AutoShape 578">
          <a:extLst>
            <a:ext uri="{FF2B5EF4-FFF2-40B4-BE49-F238E27FC236}">
              <a16:creationId xmlns:a16="http://schemas.microsoft.com/office/drawing/2014/main" id="{00000000-0008-0000-0200-000073720200}"/>
            </a:ext>
          </a:extLst>
        </xdr:cNvPr>
        <xdr:cNvSpPr>
          <a:spLocks noChangeArrowheads="1"/>
        </xdr:cNvSpPr>
      </xdr:nvSpPr>
      <xdr:spPr bwMode="auto">
        <a:xfrm>
          <a:off x="5514975" y="22164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0</xdr:rowOff>
    </xdr:from>
    <xdr:to>
      <xdr:col>7</xdr:col>
      <xdr:colOff>0</xdr:colOff>
      <xdr:row>85</xdr:row>
      <xdr:rowOff>0</xdr:rowOff>
    </xdr:to>
    <xdr:sp macro="" textlink="">
      <xdr:nvSpPr>
        <xdr:cNvPr id="160372" name="AutoShape 579">
          <a:extLst>
            <a:ext uri="{FF2B5EF4-FFF2-40B4-BE49-F238E27FC236}">
              <a16:creationId xmlns:a16="http://schemas.microsoft.com/office/drawing/2014/main" id="{00000000-0008-0000-0200-000074720200}"/>
            </a:ext>
          </a:extLst>
        </xdr:cNvPr>
        <xdr:cNvSpPr>
          <a:spLocks noChangeArrowheads="1"/>
        </xdr:cNvSpPr>
      </xdr:nvSpPr>
      <xdr:spPr bwMode="auto">
        <a:xfrm>
          <a:off x="5514975" y="22164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0</xdr:rowOff>
    </xdr:from>
    <xdr:to>
      <xdr:col>7</xdr:col>
      <xdr:colOff>0</xdr:colOff>
      <xdr:row>85</xdr:row>
      <xdr:rowOff>0</xdr:rowOff>
    </xdr:to>
    <xdr:sp macro="" textlink="">
      <xdr:nvSpPr>
        <xdr:cNvPr id="160373" name="AutoShape 580">
          <a:extLst>
            <a:ext uri="{FF2B5EF4-FFF2-40B4-BE49-F238E27FC236}">
              <a16:creationId xmlns:a16="http://schemas.microsoft.com/office/drawing/2014/main" id="{00000000-0008-0000-0200-000075720200}"/>
            </a:ext>
          </a:extLst>
        </xdr:cNvPr>
        <xdr:cNvSpPr>
          <a:spLocks noChangeArrowheads="1"/>
        </xdr:cNvSpPr>
      </xdr:nvSpPr>
      <xdr:spPr bwMode="auto">
        <a:xfrm>
          <a:off x="5514975" y="22164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0</xdr:rowOff>
    </xdr:from>
    <xdr:to>
      <xdr:col>7</xdr:col>
      <xdr:colOff>0</xdr:colOff>
      <xdr:row>85</xdr:row>
      <xdr:rowOff>0</xdr:rowOff>
    </xdr:to>
    <xdr:sp macro="" textlink="">
      <xdr:nvSpPr>
        <xdr:cNvPr id="160374" name="AutoShape 581">
          <a:extLst>
            <a:ext uri="{FF2B5EF4-FFF2-40B4-BE49-F238E27FC236}">
              <a16:creationId xmlns:a16="http://schemas.microsoft.com/office/drawing/2014/main" id="{00000000-0008-0000-0200-000076720200}"/>
            </a:ext>
          </a:extLst>
        </xdr:cNvPr>
        <xdr:cNvSpPr>
          <a:spLocks noChangeArrowheads="1"/>
        </xdr:cNvSpPr>
      </xdr:nvSpPr>
      <xdr:spPr bwMode="auto">
        <a:xfrm>
          <a:off x="5514975" y="22164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0</xdr:rowOff>
    </xdr:from>
    <xdr:to>
      <xdr:col>7</xdr:col>
      <xdr:colOff>0</xdr:colOff>
      <xdr:row>85</xdr:row>
      <xdr:rowOff>0</xdr:rowOff>
    </xdr:to>
    <xdr:sp macro="" textlink="">
      <xdr:nvSpPr>
        <xdr:cNvPr id="160375" name="AutoShape 582">
          <a:extLst>
            <a:ext uri="{FF2B5EF4-FFF2-40B4-BE49-F238E27FC236}">
              <a16:creationId xmlns:a16="http://schemas.microsoft.com/office/drawing/2014/main" id="{00000000-0008-0000-0200-000077720200}"/>
            </a:ext>
          </a:extLst>
        </xdr:cNvPr>
        <xdr:cNvSpPr>
          <a:spLocks noChangeArrowheads="1"/>
        </xdr:cNvSpPr>
      </xdr:nvSpPr>
      <xdr:spPr bwMode="auto">
        <a:xfrm>
          <a:off x="5514975" y="22164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0</xdr:rowOff>
    </xdr:from>
    <xdr:to>
      <xdr:col>7</xdr:col>
      <xdr:colOff>0</xdr:colOff>
      <xdr:row>85</xdr:row>
      <xdr:rowOff>0</xdr:rowOff>
    </xdr:to>
    <xdr:sp macro="" textlink="">
      <xdr:nvSpPr>
        <xdr:cNvPr id="160376" name="AutoShape 583">
          <a:extLst>
            <a:ext uri="{FF2B5EF4-FFF2-40B4-BE49-F238E27FC236}">
              <a16:creationId xmlns:a16="http://schemas.microsoft.com/office/drawing/2014/main" id="{00000000-0008-0000-0200-000078720200}"/>
            </a:ext>
          </a:extLst>
        </xdr:cNvPr>
        <xdr:cNvSpPr>
          <a:spLocks noChangeArrowheads="1"/>
        </xdr:cNvSpPr>
      </xdr:nvSpPr>
      <xdr:spPr bwMode="auto">
        <a:xfrm>
          <a:off x="5514975" y="22164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0</xdr:rowOff>
    </xdr:from>
    <xdr:to>
      <xdr:col>7</xdr:col>
      <xdr:colOff>0</xdr:colOff>
      <xdr:row>85</xdr:row>
      <xdr:rowOff>0</xdr:rowOff>
    </xdr:to>
    <xdr:sp macro="" textlink="">
      <xdr:nvSpPr>
        <xdr:cNvPr id="160377" name="AutoShape 584">
          <a:extLst>
            <a:ext uri="{FF2B5EF4-FFF2-40B4-BE49-F238E27FC236}">
              <a16:creationId xmlns:a16="http://schemas.microsoft.com/office/drawing/2014/main" id="{00000000-0008-0000-0200-000079720200}"/>
            </a:ext>
          </a:extLst>
        </xdr:cNvPr>
        <xdr:cNvSpPr>
          <a:spLocks noChangeArrowheads="1"/>
        </xdr:cNvSpPr>
      </xdr:nvSpPr>
      <xdr:spPr bwMode="auto">
        <a:xfrm>
          <a:off x="5514975" y="22164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0</xdr:rowOff>
    </xdr:from>
    <xdr:to>
      <xdr:col>7</xdr:col>
      <xdr:colOff>0</xdr:colOff>
      <xdr:row>85</xdr:row>
      <xdr:rowOff>0</xdr:rowOff>
    </xdr:to>
    <xdr:sp macro="" textlink="">
      <xdr:nvSpPr>
        <xdr:cNvPr id="160378" name="AutoShape 585">
          <a:extLst>
            <a:ext uri="{FF2B5EF4-FFF2-40B4-BE49-F238E27FC236}">
              <a16:creationId xmlns:a16="http://schemas.microsoft.com/office/drawing/2014/main" id="{00000000-0008-0000-0200-00007A720200}"/>
            </a:ext>
          </a:extLst>
        </xdr:cNvPr>
        <xdr:cNvSpPr>
          <a:spLocks noChangeArrowheads="1"/>
        </xdr:cNvSpPr>
      </xdr:nvSpPr>
      <xdr:spPr bwMode="auto">
        <a:xfrm>
          <a:off x="5514975" y="22164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0</xdr:rowOff>
    </xdr:from>
    <xdr:to>
      <xdr:col>7</xdr:col>
      <xdr:colOff>0</xdr:colOff>
      <xdr:row>85</xdr:row>
      <xdr:rowOff>0</xdr:rowOff>
    </xdr:to>
    <xdr:sp macro="" textlink="">
      <xdr:nvSpPr>
        <xdr:cNvPr id="160379" name="AutoShape 586">
          <a:extLst>
            <a:ext uri="{FF2B5EF4-FFF2-40B4-BE49-F238E27FC236}">
              <a16:creationId xmlns:a16="http://schemas.microsoft.com/office/drawing/2014/main" id="{00000000-0008-0000-0200-00007B720200}"/>
            </a:ext>
          </a:extLst>
        </xdr:cNvPr>
        <xdr:cNvSpPr>
          <a:spLocks noChangeArrowheads="1"/>
        </xdr:cNvSpPr>
      </xdr:nvSpPr>
      <xdr:spPr bwMode="auto">
        <a:xfrm>
          <a:off x="5514975" y="22164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0</xdr:rowOff>
    </xdr:from>
    <xdr:to>
      <xdr:col>7</xdr:col>
      <xdr:colOff>0</xdr:colOff>
      <xdr:row>85</xdr:row>
      <xdr:rowOff>0</xdr:rowOff>
    </xdr:to>
    <xdr:sp macro="" textlink="">
      <xdr:nvSpPr>
        <xdr:cNvPr id="160380" name="AutoShape 587">
          <a:extLst>
            <a:ext uri="{FF2B5EF4-FFF2-40B4-BE49-F238E27FC236}">
              <a16:creationId xmlns:a16="http://schemas.microsoft.com/office/drawing/2014/main" id="{00000000-0008-0000-0200-00007C720200}"/>
            </a:ext>
          </a:extLst>
        </xdr:cNvPr>
        <xdr:cNvSpPr>
          <a:spLocks noChangeArrowheads="1"/>
        </xdr:cNvSpPr>
      </xdr:nvSpPr>
      <xdr:spPr bwMode="auto">
        <a:xfrm>
          <a:off x="5514975" y="22164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0</xdr:rowOff>
    </xdr:from>
    <xdr:to>
      <xdr:col>7</xdr:col>
      <xdr:colOff>0</xdr:colOff>
      <xdr:row>85</xdr:row>
      <xdr:rowOff>0</xdr:rowOff>
    </xdr:to>
    <xdr:sp macro="" textlink="">
      <xdr:nvSpPr>
        <xdr:cNvPr id="160381" name="AutoShape 588">
          <a:extLst>
            <a:ext uri="{FF2B5EF4-FFF2-40B4-BE49-F238E27FC236}">
              <a16:creationId xmlns:a16="http://schemas.microsoft.com/office/drawing/2014/main" id="{00000000-0008-0000-0200-00007D720200}"/>
            </a:ext>
          </a:extLst>
        </xdr:cNvPr>
        <xdr:cNvSpPr>
          <a:spLocks noChangeArrowheads="1"/>
        </xdr:cNvSpPr>
      </xdr:nvSpPr>
      <xdr:spPr bwMode="auto">
        <a:xfrm>
          <a:off x="5514975" y="22164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0</xdr:rowOff>
    </xdr:from>
    <xdr:to>
      <xdr:col>7</xdr:col>
      <xdr:colOff>0</xdr:colOff>
      <xdr:row>85</xdr:row>
      <xdr:rowOff>0</xdr:rowOff>
    </xdr:to>
    <xdr:sp macro="" textlink="">
      <xdr:nvSpPr>
        <xdr:cNvPr id="160382" name="AutoShape 589">
          <a:extLst>
            <a:ext uri="{FF2B5EF4-FFF2-40B4-BE49-F238E27FC236}">
              <a16:creationId xmlns:a16="http://schemas.microsoft.com/office/drawing/2014/main" id="{00000000-0008-0000-0200-00007E720200}"/>
            </a:ext>
          </a:extLst>
        </xdr:cNvPr>
        <xdr:cNvSpPr>
          <a:spLocks noChangeArrowheads="1"/>
        </xdr:cNvSpPr>
      </xdr:nvSpPr>
      <xdr:spPr bwMode="auto">
        <a:xfrm>
          <a:off x="5514975" y="22164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0</xdr:rowOff>
    </xdr:from>
    <xdr:to>
      <xdr:col>7</xdr:col>
      <xdr:colOff>0</xdr:colOff>
      <xdr:row>85</xdr:row>
      <xdr:rowOff>0</xdr:rowOff>
    </xdr:to>
    <xdr:sp macro="" textlink="">
      <xdr:nvSpPr>
        <xdr:cNvPr id="160383" name="AutoShape 590">
          <a:extLst>
            <a:ext uri="{FF2B5EF4-FFF2-40B4-BE49-F238E27FC236}">
              <a16:creationId xmlns:a16="http://schemas.microsoft.com/office/drawing/2014/main" id="{00000000-0008-0000-0200-00007F720200}"/>
            </a:ext>
          </a:extLst>
        </xdr:cNvPr>
        <xdr:cNvSpPr>
          <a:spLocks noChangeArrowheads="1"/>
        </xdr:cNvSpPr>
      </xdr:nvSpPr>
      <xdr:spPr bwMode="auto">
        <a:xfrm>
          <a:off x="5514975" y="22164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0</xdr:rowOff>
    </xdr:from>
    <xdr:to>
      <xdr:col>7</xdr:col>
      <xdr:colOff>0</xdr:colOff>
      <xdr:row>85</xdr:row>
      <xdr:rowOff>0</xdr:rowOff>
    </xdr:to>
    <xdr:sp macro="" textlink="">
      <xdr:nvSpPr>
        <xdr:cNvPr id="160384" name="AutoShape 591">
          <a:extLst>
            <a:ext uri="{FF2B5EF4-FFF2-40B4-BE49-F238E27FC236}">
              <a16:creationId xmlns:a16="http://schemas.microsoft.com/office/drawing/2014/main" id="{00000000-0008-0000-0200-000080720200}"/>
            </a:ext>
          </a:extLst>
        </xdr:cNvPr>
        <xdr:cNvSpPr>
          <a:spLocks noChangeArrowheads="1"/>
        </xdr:cNvSpPr>
      </xdr:nvSpPr>
      <xdr:spPr bwMode="auto">
        <a:xfrm>
          <a:off x="5514975" y="22164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0</xdr:rowOff>
    </xdr:from>
    <xdr:to>
      <xdr:col>7</xdr:col>
      <xdr:colOff>0</xdr:colOff>
      <xdr:row>85</xdr:row>
      <xdr:rowOff>0</xdr:rowOff>
    </xdr:to>
    <xdr:sp macro="" textlink="">
      <xdr:nvSpPr>
        <xdr:cNvPr id="160385" name="AutoShape 592">
          <a:extLst>
            <a:ext uri="{FF2B5EF4-FFF2-40B4-BE49-F238E27FC236}">
              <a16:creationId xmlns:a16="http://schemas.microsoft.com/office/drawing/2014/main" id="{00000000-0008-0000-0200-000081720200}"/>
            </a:ext>
          </a:extLst>
        </xdr:cNvPr>
        <xdr:cNvSpPr>
          <a:spLocks noChangeArrowheads="1"/>
        </xdr:cNvSpPr>
      </xdr:nvSpPr>
      <xdr:spPr bwMode="auto">
        <a:xfrm>
          <a:off x="5514975" y="22164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0</xdr:rowOff>
    </xdr:from>
    <xdr:to>
      <xdr:col>7</xdr:col>
      <xdr:colOff>0</xdr:colOff>
      <xdr:row>85</xdr:row>
      <xdr:rowOff>0</xdr:rowOff>
    </xdr:to>
    <xdr:sp macro="" textlink="">
      <xdr:nvSpPr>
        <xdr:cNvPr id="160386" name="AutoShape 593">
          <a:extLst>
            <a:ext uri="{FF2B5EF4-FFF2-40B4-BE49-F238E27FC236}">
              <a16:creationId xmlns:a16="http://schemas.microsoft.com/office/drawing/2014/main" id="{00000000-0008-0000-0200-000082720200}"/>
            </a:ext>
          </a:extLst>
        </xdr:cNvPr>
        <xdr:cNvSpPr>
          <a:spLocks noChangeArrowheads="1"/>
        </xdr:cNvSpPr>
      </xdr:nvSpPr>
      <xdr:spPr bwMode="auto">
        <a:xfrm>
          <a:off x="5514975" y="22164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142875</xdr:rowOff>
    </xdr:from>
    <xdr:to>
      <xdr:col>7</xdr:col>
      <xdr:colOff>0</xdr:colOff>
      <xdr:row>86</xdr:row>
      <xdr:rowOff>0</xdr:rowOff>
    </xdr:to>
    <xdr:sp macro="" textlink="">
      <xdr:nvSpPr>
        <xdr:cNvPr id="160387" name="AutoShape 594">
          <a:extLst>
            <a:ext uri="{FF2B5EF4-FFF2-40B4-BE49-F238E27FC236}">
              <a16:creationId xmlns:a16="http://schemas.microsoft.com/office/drawing/2014/main" id="{00000000-0008-0000-0200-000083720200}"/>
            </a:ext>
          </a:extLst>
        </xdr:cNvPr>
        <xdr:cNvSpPr>
          <a:spLocks noChangeArrowheads="1"/>
        </xdr:cNvSpPr>
      </xdr:nvSpPr>
      <xdr:spPr bwMode="auto">
        <a:xfrm>
          <a:off x="5514975" y="22307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142875</xdr:rowOff>
    </xdr:from>
    <xdr:to>
      <xdr:col>7</xdr:col>
      <xdr:colOff>0</xdr:colOff>
      <xdr:row>86</xdr:row>
      <xdr:rowOff>0</xdr:rowOff>
    </xdr:to>
    <xdr:sp macro="" textlink="">
      <xdr:nvSpPr>
        <xdr:cNvPr id="160388" name="AutoShape 595">
          <a:extLst>
            <a:ext uri="{FF2B5EF4-FFF2-40B4-BE49-F238E27FC236}">
              <a16:creationId xmlns:a16="http://schemas.microsoft.com/office/drawing/2014/main" id="{00000000-0008-0000-0200-000084720200}"/>
            </a:ext>
          </a:extLst>
        </xdr:cNvPr>
        <xdr:cNvSpPr>
          <a:spLocks noChangeArrowheads="1"/>
        </xdr:cNvSpPr>
      </xdr:nvSpPr>
      <xdr:spPr bwMode="auto">
        <a:xfrm>
          <a:off x="5514975" y="22307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142875</xdr:rowOff>
    </xdr:from>
    <xdr:to>
      <xdr:col>7</xdr:col>
      <xdr:colOff>0</xdr:colOff>
      <xdr:row>86</xdr:row>
      <xdr:rowOff>0</xdr:rowOff>
    </xdr:to>
    <xdr:sp macro="" textlink="">
      <xdr:nvSpPr>
        <xdr:cNvPr id="160389" name="AutoShape 596">
          <a:extLst>
            <a:ext uri="{FF2B5EF4-FFF2-40B4-BE49-F238E27FC236}">
              <a16:creationId xmlns:a16="http://schemas.microsoft.com/office/drawing/2014/main" id="{00000000-0008-0000-0200-000085720200}"/>
            </a:ext>
          </a:extLst>
        </xdr:cNvPr>
        <xdr:cNvSpPr>
          <a:spLocks noChangeArrowheads="1"/>
        </xdr:cNvSpPr>
      </xdr:nvSpPr>
      <xdr:spPr bwMode="auto">
        <a:xfrm>
          <a:off x="5514975" y="22307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142875</xdr:rowOff>
    </xdr:from>
    <xdr:to>
      <xdr:col>7</xdr:col>
      <xdr:colOff>0</xdr:colOff>
      <xdr:row>86</xdr:row>
      <xdr:rowOff>0</xdr:rowOff>
    </xdr:to>
    <xdr:sp macro="" textlink="">
      <xdr:nvSpPr>
        <xdr:cNvPr id="160390" name="AutoShape 597">
          <a:extLst>
            <a:ext uri="{FF2B5EF4-FFF2-40B4-BE49-F238E27FC236}">
              <a16:creationId xmlns:a16="http://schemas.microsoft.com/office/drawing/2014/main" id="{00000000-0008-0000-0200-000086720200}"/>
            </a:ext>
          </a:extLst>
        </xdr:cNvPr>
        <xdr:cNvSpPr>
          <a:spLocks noChangeArrowheads="1"/>
        </xdr:cNvSpPr>
      </xdr:nvSpPr>
      <xdr:spPr bwMode="auto">
        <a:xfrm>
          <a:off x="5514975" y="22307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142875</xdr:rowOff>
    </xdr:from>
    <xdr:to>
      <xdr:col>7</xdr:col>
      <xdr:colOff>0</xdr:colOff>
      <xdr:row>86</xdr:row>
      <xdr:rowOff>0</xdr:rowOff>
    </xdr:to>
    <xdr:sp macro="" textlink="">
      <xdr:nvSpPr>
        <xdr:cNvPr id="160391" name="AutoShape 598">
          <a:extLst>
            <a:ext uri="{FF2B5EF4-FFF2-40B4-BE49-F238E27FC236}">
              <a16:creationId xmlns:a16="http://schemas.microsoft.com/office/drawing/2014/main" id="{00000000-0008-0000-0200-000087720200}"/>
            </a:ext>
          </a:extLst>
        </xdr:cNvPr>
        <xdr:cNvSpPr>
          <a:spLocks noChangeArrowheads="1"/>
        </xdr:cNvSpPr>
      </xdr:nvSpPr>
      <xdr:spPr bwMode="auto">
        <a:xfrm>
          <a:off x="5514975" y="22307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142875</xdr:rowOff>
    </xdr:from>
    <xdr:to>
      <xdr:col>7</xdr:col>
      <xdr:colOff>0</xdr:colOff>
      <xdr:row>86</xdr:row>
      <xdr:rowOff>0</xdr:rowOff>
    </xdr:to>
    <xdr:sp macro="" textlink="">
      <xdr:nvSpPr>
        <xdr:cNvPr id="160392" name="AutoShape 599">
          <a:extLst>
            <a:ext uri="{FF2B5EF4-FFF2-40B4-BE49-F238E27FC236}">
              <a16:creationId xmlns:a16="http://schemas.microsoft.com/office/drawing/2014/main" id="{00000000-0008-0000-0200-000088720200}"/>
            </a:ext>
          </a:extLst>
        </xdr:cNvPr>
        <xdr:cNvSpPr>
          <a:spLocks noChangeArrowheads="1"/>
        </xdr:cNvSpPr>
      </xdr:nvSpPr>
      <xdr:spPr bwMode="auto">
        <a:xfrm>
          <a:off x="5514975" y="22307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142875</xdr:rowOff>
    </xdr:from>
    <xdr:to>
      <xdr:col>7</xdr:col>
      <xdr:colOff>0</xdr:colOff>
      <xdr:row>86</xdr:row>
      <xdr:rowOff>0</xdr:rowOff>
    </xdr:to>
    <xdr:sp macro="" textlink="">
      <xdr:nvSpPr>
        <xdr:cNvPr id="160393" name="AutoShape 600">
          <a:extLst>
            <a:ext uri="{FF2B5EF4-FFF2-40B4-BE49-F238E27FC236}">
              <a16:creationId xmlns:a16="http://schemas.microsoft.com/office/drawing/2014/main" id="{00000000-0008-0000-0200-000089720200}"/>
            </a:ext>
          </a:extLst>
        </xdr:cNvPr>
        <xdr:cNvSpPr>
          <a:spLocks noChangeArrowheads="1"/>
        </xdr:cNvSpPr>
      </xdr:nvSpPr>
      <xdr:spPr bwMode="auto">
        <a:xfrm>
          <a:off x="5514975" y="22307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142875</xdr:rowOff>
    </xdr:from>
    <xdr:to>
      <xdr:col>7</xdr:col>
      <xdr:colOff>0</xdr:colOff>
      <xdr:row>86</xdr:row>
      <xdr:rowOff>0</xdr:rowOff>
    </xdr:to>
    <xdr:sp macro="" textlink="">
      <xdr:nvSpPr>
        <xdr:cNvPr id="160394" name="AutoShape 601">
          <a:extLst>
            <a:ext uri="{FF2B5EF4-FFF2-40B4-BE49-F238E27FC236}">
              <a16:creationId xmlns:a16="http://schemas.microsoft.com/office/drawing/2014/main" id="{00000000-0008-0000-0200-00008A720200}"/>
            </a:ext>
          </a:extLst>
        </xdr:cNvPr>
        <xdr:cNvSpPr>
          <a:spLocks noChangeArrowheads="1"/>
        </xdr:cNvSpPr>
      </xdr:nvSpPr>
      <xdr:spPr bwMode="auto">
        <a:xfrm>
          <a:off x="5514975" y="22307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142875</xdr:rowOff>
    </xdr:from>
    <xdr:to>
      <xdr:col>7</xdr:col>
      <xdr:colOff>0</xdr:colOff>
      <xdr:row>86</xdr:row>
      <xdr:rowOff>0</xdr:rowOff>
    </xdr:to>
    <xdr:sp macro="" textlink="">
      <xdr:nvSpPr>
        <xdr:cNvPr id="160395" name="AutoShape 602">
          <a:extLst>
            <a:ext uri="{FF2B5EF4-FFF2-40B4-BE49-F238E27FC236}">
              <a16:creationId xmlns:a16="http://schemas.microsoft.com/office/drawing/2014/main" id="{00000000-0008-0000-0200-00008B720200}"/>
            </a:ext>
          </a:extLst>
        </xdr:cNvPr>
        <xdr:cNvSpPr>
          <a:spLocks noChangeArrowheads="1"/>
        </xdr:cNvSpPr>
      </xdr:nvSpPr>
      <xdr:spPr bwMode="auto">
        <a:xfrm>
          <a:off x="5514975" y="22307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142875</xdr:rowOff>
    </xdr:from>
    <xdr:to>
      <xdr:col>7</xdr:col>
      <xdr:colOff>0</xdr:colOff>
      <xdr:row>86</xdr:row>
      <xdr:rowOff>0</xdr:rowOff>
    </xdr:to>
    <xdr:sp macro="" textlink="">
      <xdr:nvSpPr>
        <xdr:cNvPr id="160396" name="AutoShape 603">
          <a:extLst>
            <a:ext uri="{FF2B5EF4-FFF2-40B4-BE49-F238E27FC236}">
              <a16:creationId xmlns:a16="http://schemas.microsoft.com/office/drawing/2014/main" id="{00000000-0008-0000-0200-00008C720200}"/>
            </a:ext>
          </a:extLst>
        </xdr:cNvPr>
        <xdr:cNvSpPr>
          <a:spLocks noChangeArrowheads="1"/>
        </xdr:cNvSpPr>
      </xdr:nvSpPr>
      <xdr:spPr bwMode="auto">
        <a:xfrm>
          <a:off x="5514975" y="22307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142875</xdr:rowOff>
    </xdr:from>
    <xdr:to>
      <xdr:col>7</xdr:col>
      <xdr:colOff>0</xdr:colOff>
      <xdr:row>86</xdr:row>
      <xdr:rowOff>0</xdr:rowOff>
    </xdr:to>
    <xdr:sp macro="" textlink="">
      <xdr:nvSpPr>
        <xdr:cNvPr id="160397" name="AutoShape 604">
          <a:extLst>
            <a:ext uri="{FF2B5EF4-FFF2-40B4-BE49-F238E27FC236}">
              <a16:creationId xmlns:a16="http://schemas.microsoft.com/office/drawing/2014/main" id="{00000000-0008-0000-0200-00008D720200}"/>
            </a:ext>
          </a:extLst>
        </xdr:cNvPr>
        <xdr:cNvSpPr>
          <a:spLocks noChangeArrowheads="1"/>
        </xdr:cNvSpPr>
      </xdr:nvSpPr>
      <xdr:spPr bwMode="auto">
        <a:xfrm>
          <a:off x="5514975" y="22307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142875</xdr:rowOff>
    </xdr:from>
    <xdr:to>
      <xdr:col>7</xdr:col>
      <xdr:colOff>0</xdr:colOff>
      <xdr:row>86</xdr:row>
      <xdr:rowOff>0</xdr:rowOff>
    </xdr:to>
    <xdr:sp macro="" textlink="">
      <xdr:nvSpPr>
        <xdr:cNvPr id="160398" name="AutoShape 605">
          <a:extLst>
            <a:ext uri="{FF2B5EF4-FFF2-40B4-BE49-F238E27FC236}">
              <a16:creationId xmlns:a16="http://schemas.microsoft.com/office/drawing/2014/main" id="{00000000-0008-0000-0200-00008E720200}"/>
            </a:ext>
          </a:extLst>
        </xdr:cNvPr>
        <xdr:cNvSpPr>
          <a:spLocks noChangeArrowheads="1"/>
        </xdr:cNvSpPr>
      </xdr:nvSpPr>
      <xdr:spPr bwMode="auto">
        <a:xfrm>
          <a:off x="5514975" y="22307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142875</xdr:rowOff>
    </xdr:from>
    <xdr:to>
      <xdr:col>7</xdr:col>
      <xdr:colOff>0</xdr:colOff>
      <xdr:row>86</xdr:row>
      <xdr:rowOff>0</xdr:rowOff>
    </xdr:to>
    <xdr:sp macro="" textlink="">
      <xdr:nvSpPr>
        <xdr:cNvPr id="160399" name="AutoShape 606">
          <a:extLst>
            <a:ext uri="{FF2B5EF4-FFF2-40B4-BE49-F238E27FC236}">
              <a16:creationId xmlns:a16="http://schemas.microsoft.com/office/drawing/2014/main" id="{00000000-0008-0000-0200-00008F720200}"/>
            </a:ext>
          </a:extLst>
        </xdr:cNvPr>
        <xdr:cNvSpPr>
          <a:spLocks noChangeArrowheads="1"/>
        </xdr:cNvSpPr>
      </xdr:nvSpPr>
      <xdr:spPr bwMode="auto">
        <a:xfrm>
          <a:off x="5514975" y="22307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142875</xdr:rowOff>
    </xdr:from>
    <xdr:to>
      <xdr:col>7</xdr:col>
      <xdr:colOff>0</xdr:colOff>
      <xdr:row>86</xdr:row>
      <xdr:rowOff>0</xdr:rowOff>
    </xdr:to>
    <xdr:sp macro="" textlink="">
      <xdr:nvSpPr>
        <xdr:cNvPr id="160400" name="AutoShape 607">
          <a:extLst>
            <a:ext uri="{FF2B5EF4-FFF2-40B4-BE49-F238E27FC236}">
              <a16:creationId xmlns:a16="http://schemas.microsoft.com/office/drawing/2014/main" id="{00000000-0008-0000-0200-000090720200}"/>
            </a:ext>
          </a:extLst>
        </xdr:cNvPr>
        <xdr:cNvSpPr>
          <a:spLocks noChangeArrowheads="1"/>
        </xdr:cNvSpPr>
      </xdr:nvSpPr>
      <xdr:spPr bwMode="auto">
        <a:xfrm>
          <a:off x="5514975" y="223075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104775</xdr:rowOff>
    </xdr:from>
    <xdr:to>
      <xdr:col>7</xdr:col>
      <xdr:colOff>0</xdr:colOff>
      <xdr:row>86</xdr:row>
      <xdr:rowOff>0</xdr:rowOff>
    </xdr:to>
    <xdr:sp macro="" textlink="">
      <xdr:nvSpPr>
        <xdr:cNvPr id="160401" name="AutoShape 608">
          <a:extLst>
            <a:ext uri="{FF2B5EF4-FFF2-40B4-BE49-F238E27FC236}">
              <a16:creationId xmlns:a16="http://schemas.microsoft.com/office/drawing/2014/main" id="{00000000-0008-0000-0200-000091720200}"/>
            </a:ext>
          </a:extLst>
        </xdr:cNvPr>
        <xdr:cNvSpPr>
          <a:spLocks noChangeArrowheads="1"/>
        </xdr:cNvSpPr>
      </xdr:nvSpPr>
      <xdr:spPr bwMode="auto">
        <a:xfrm>
          <a:off x="5514975" y="22269450"/>
          <a:ext cx="0" cy="161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85</xdr:row>
      <xdr:rowOff>123825</xdr:rowOff>
    </xdr:from>
    <xdr:to>
      <xdr:col>7</xdr:col>
      <xdr:colOff>0</xdr:colOff>
      <xdr:row>86</xdr:row>
      <xdr:rowOff>0</xdr:rowOff>
    </xdr:to>
    <xdr:sp macro="" textlink="">
      <xdr:nvSpPr>
        <xdr:cNvPr id="160402" name="AutoShape 609">
          <a:extLst>
            <a:ext uri="{FF2B5EF4-FFF2-40B4-BE49-F238E27FC236}">
              <a16:creationId xmlns:a16="http://schemas.microsoft.com/office/drawing/2014/main" id="{00000000-0008-0000-0200-000092720200}"/>
            </a:ext>
          </a:extLst>
        </xdr:cNvPr>
        <xdr:cNvSpPr>
          <a:spLocks noChangeArrowheads="1"/>
        </xdr:cNvSpPr>
      </xdr:nvSpPr>
      <xdr:spPr bwMode="auto">
        <a:xfrm>
          <a:off x="5514975" y="22288500"/>
          <a:ext cx="0" cy="14287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0</xdr:rowOff>
    </xdr:from>
    <xdr:to>
      <xdr:col>7</xdr:col>
      <xdr:colOff>0</xdr:colOff>
      <xdr:row>91</xdr:row>
      <xdr:rowOff>0</xdr:rowOff>
    </xdr:to>
    <xdr:sp macro="" textlink="">
      <xdr:nvSpPr>
        <xdr:cNvPr id="160403" name="AutoShape 610">
          <a:extLst>
            <a:ext uri="{FF2B5EF4-FFF2-40B4-BE49-F238E27FC236}">
              <a16:creationId xmlns:a16="http://schemas.microsoft.com/office/drawing/2014/main" id="{00000000-0008-0000-0200-000093720200}"/>
            </a:ext>
          </a:extLst>
        </xdr:cNvPr>
        <xdr:cNvSpPr>
          <a:spLocks noChangeArrowheads="1"/>
        </xdr:cNvSpPr>
      </xdr:nvSpPr>
      <xdr:spPr bwMode="auto">
        <a:xfrm>
          <a:off x="5514975" y="23764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0</xdr:rowOff>
    </xdr:from>
    <xdr:to>
      <xdr:col>7</xdr:col>
      <xdr:colOff>0</xdr:colOff>
      <xdr:row>91</xdr:row>
      <xdr:rowOff>0</xdr:rowOff>
    </xdr:to>
    <xdr:sp macro="" textlink="">
      <xdr:nvSpPr>
        <xdr:cNvPr id="160404" name="AutoShape 611">
          <a:extLst>
            <a:ext uri="{FF2B5EF4-FFF2-40B4-BE49-F238E27FC236}">
              <a16:creationId xmlns:a16="http://schemas.microsoft.com/office/drawing/2014/main" id="{00000000-0008-0000-0200-000094720200}"/>
            </a:ext>
          </a:extLst>
        </xdr:cNvPr>
        <xdr:cNvSpPr>
          <a:spLocks noChangeArrowheads="1"/>
        </xdr:cNvSpPr>
      </xdr:nvSpPr>
      <xdr:spPr bwMode="auto">
        <a:xfrm>
          <a:off x="5514975" y="23764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0</xdr:rowOff>
    </xdr:from>
    <xdr:to>
      <xdr:col>7</xdr:col>
      <xdr:colOff>0</xdr:colOff>
      <xdr:row>91</xdr:row>
      <xdr:rowOff>0</xdr:rowOff>
    </xdr:to>
    <xdr:sp macro="" textlink="">
      <xdr:nvSpPr>
        <xdr:cNvPr id="160405" name="AutoShape 612">
          <a:extLst>
            <a:ext uri="{FF2B5EF4-FFF2-40B4-BE49-F238E27FC236}">
              <a16:creationId xmlns:a16="http://schemas.microsoft.com/office/drawing/2014/main" id="{00000000-0008-0000-0200-000095720200}"/>
            </a:ext>
          </a:extLst>
        </xdr:cNvPr>
        <xdr:cNvSpPr>
          <a:spLocks noChangeArrowheads="1"/>
        </xdr:cNvSpPr>
      </xdr:nvSpPr>
      <xdr:spPr bwMode="auto">
        <a:xfrm>
          <a:off x="5514975" y="23764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0</xdr:rowOff>
    </xdr:from>
    <xdr:to>
      <xdr:col>7</xdr:col>
      <xdr:colOff>0</xdr:colOff>
      <xdr:row>91</xdr:row>
      <xdr:rowOff>0</xdr:rowOff>
    </xdr:to>
    <xdr:sp macro="" textlink="">
      <xdr:nvSpPr>
        <xdr:cNvPr id="160406" name="AutoShape 613">
          <a:extLst>
            <a:ext uri="{FF2B5EF4-FFF2-40B4-BE49-F238E27FC236}">
              <a16:creationId xmlns:a16="http://schemas.microsoft.com/office/drawing/2014/main" id="{00000000-0008-0000-0200-000096720200}"/>
            </a:ext>
          </a:extLst>
        </xdr:cNvPr>
        <xdr:cNvSpPr>
          <a:spLocks noChangeArrowheads="1"/>
        </xdr:cNvSpPr>
      </xdr:nvSpPr>
      <xdr:spPr bwMode="auto">
        <a:xfrm>
          <a:off x="5514975" y="23764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0</xdr:rowOff>
    </xdr:from>
    <xdr:to>
      <xdr:col>7</xdr:col>
      <xdr:colOff>0</xdr:colOff>
      <xdr:row>91</xdr:row>
      <xdr:rowOff>0</xdr:rowOff>
    </xdr:to>
    <xdr:sp macro="" textlink="">
      <xdr:nvSpPr>
        <xdr:cNvPr id="160407" name="AutoShape 614">
          <a:extLst>
            <a:ext uri="{FF2B5EF4-FFF2-40B4-BE49-F238E27FC236}">
              <a16:creationId xmlns:a16="http://schemas.microsoft.com/office/drawing/2014/main" id="{00000000-0008-0000-0200-000097720200}"/>
            </a:ext>
          </a:extLst>
        </xdr:cNvPr>
        <xdr:cNvSpPr>
          <a:spLocks noChangeArrowheads="1"/>
        </xdr:cNvSpPr>
      </xdr:nvSpPr>
      <xdr:spPr bwMode="auto">
        <a:xfrm>
          <a:off x="5514975" y="23764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0</xdr:rowOff>
    </xdr:from>
    <xdr:to>
      <xdr:col>7</xdr:col>
      <xdr:colOff>0</xdr:colOff>
      <xdr:row>91</xdr:row>
      <xdr:rowOff>0</xdr:rowOff>
    </xdr:to>
    <xdr:sp macro="" textlink="">
      <xdr:nvSpPr>
        <xdr:cNvPr id="160408" name="AutoShape 615">
          <a:extLst>
            <a:ext uri="{FF2B5EF4-FFF2-40B4-BE49-F238E27FC236}">
              <a16:creationId xmlns:a16="http://schemas.microsoft.com/office/drawing/2014/main" id="{00000000-0008-0000-0200-000098720200}"/>
            </a:ext>
          </a:extLst>
        </xdr:cNvPr>
        <xdr:cNvSpPr>
          <a:spLocks noChangeArrowheads="1"/>
        </xdr:cNvSpPr>
      </xdr:nvSpPr>
      <xdr:spPr bwMode="auto">
        <a:xfrm>
          <a:off x="5514975" y="23764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0</xdr:rowOff>
    </xdr:from>
    <xdr:to>
      <xdr:col>7</xdr:col>
      <xdr:colOff>0</xdr:colOff>
      <xdr:row>91</xdr:row>
      <xdr:rowOff>0</xdr:rowOff>
    </xdr:to>
    <xdr:sp macro="" textlink="">
      <xdr:nvSpPr>
        <xdr:cNvPr id="160409" name="AutoShape 616">
          <a:extLst>
            <a:ext uri="{FF2B5EF4-FFF2-40B4-BE49-F238E27FC236}">
              <a16:creationId xmlns:a16="http://schemas.microsoft.com/office/drawing/2014/main" id="{00000000-0008-0000-0200-000099720200}"/>
            </a:ext>
          </a:extLst>
        </xdr:cNvPr>
        <xdr:cNvSpPr>
          <a:spLocks noChangeArrowheads="1"/>
        </xdr:cNvSpPr>
      </xdr:nvSpPr>
      <xdr:spPr bwMode="auto">
        <a:xfrm>
          <a:off x="5514975" y="23764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0</xdr:rowOff>
    </xdr:from>
    <xdr:to>
      <xdr:col>7</xdr:col>
      <xdr:colOff>0</xdr:colOff>
      <xdr:row>91</xdr:row>
      <xdr:rowOff>0</xdr:rowOff>
    </xdr:to>
    <xdr:sp macro="" textlink="">
      <xdr:nvSpPr>
        <xdr:cNvPr id="160410" name="AutoShape 617">
          <a:extLst>
            <a:ext uri="{FF2B5EF4-FFF2-40B4-BE49-F238E27FC236}">
              <a16:creationId xmlns:a16="http://schemas.microsoft.com/office/drawing/2014/main" id="{00000000-0008-0000-0200-00009A720200}"/>
            </a:ext>
          </a:extLst>
        </xdr:cNvPr>
        <xdr:cNvSpPr>
          <a:spLocks noChangeArrowheads="1"/>
        </xdr:cNvSpPr>
      </xdr:nvSpPr>
      <xdr:spPr bwMode="auto">
        <a:xfrm>
          <a:off x="5514975" y="23764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0</xdr:rowOff>
    </xdr:from>
    <xdr:to>
      <xdr:col>7</xdr:col>
      <xdr:colOff>0</xdr:colOff>
      <xdr:row>91</xdr:row>
      <xdr:rowOff>0</xdr:rowOff>
    </xdr:to>
    <xdr:sp macro="" textlink="">
      <xdr:nvSpPr>
        <xdr:cNvPr id="160411" name="AutoShape 618">
          <a:extLst>
            <a:ext uri="{FF2B5EF4-FFF2-40B4-BE49-F238E27FC236}">
              <a16:creationId xmlns:a16="http://schemas.microsoft.com/office/drawing/2014/main" id="{00000000-0008-0000-0200-00009B720200}"/>
            </a:ext>
          </a:extLst>
        </xdr:cNvPr>
        <xdr:cNvSpPr>
          <a:spLocks noChangeArrowheads="1"/>
        </xdr:cNvSpPr>
      </xdr:nvSpPr>
      <xdr:spPr bwMode="auto">
        <a:xfrm>
          <a:off x="5514975" y="23764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0</xdr:rowOff>
    </xdr:from>
    <xdr:to>
      <xdr:col>7</xdr:col>
      <xdr:colOff>0</xdr:colOff>
      <xdr:row>91</xdr:row>
      <xdr:rowOff>0</xdr:rowOff>
    </xdr:to>
    <xdr:sp macro="" textlink="">
      <xdr:nvSpPr>
        <xdr:cNvPr id="160412" name="AutoShape 619">
          <a:extLst>
            <a:ext uri="{FF2B5EF4-FFF2-40B4-BE49-F238E27FC236}">
              <a16:creationId xmlns:a16="http://schemas.microsoft.com/office/drawing/2014/main" id="{00000000-0008-0000-0200-00009C720200}"/>
            </a:ext>
          </a:extLst>
        </xdr:cNvPr>
        <xdr:cNvSpPr>
          <a:spLocks noChangeArrowheads="1"/>
        </xdr:cNvSpPr>
      </xdr:nvSpPr>
      <xdr:spPr bwMode="auto">
        <a:xfrm>
          <a:off x="5514975" y="23764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0</xdr:rowOff>
    </xdr:from>
    <xdr:to>
      <xdr:col>7</xdr:col>
      <xdr:colOff>0</xdr:colOff>
      <xdr:row>91</xdr:row>
      <xdr:rowOff>0</xdr:rowOff>
    </xdr:to>
    <xdr:sp macro="" textlink="">
      <xdr:nvSpPr>
        <xdr:cNvPr id="160413" name="AutoShape 620">
          <a:extLst>
            <a:ext uri="{FF2B5EF4-FFF2-40B4-BE49-F238E27FC236}">
              <a16:creationId xmlns:a16="http://schemas.microsoft.com/office/drawing/2014/main" id="{00000000-0008-0000-0200-00009D720200}"/>
            </a:ext>
          </a:extLst>
        </xdr:cNvPr>
        <xdr:cNvSpPr>
          <a:spLocks noChangeArrowheads="1"/>
        </xdr:cNvSpPr>
      </xdr:nvSpPr>
      <xdr:spPr bwMode="auto">
        <a:xfrm>
          <a:off x="5514975" y="23764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0</xdr:rowOff>
    </xdr:from>
    <xdr:to>
      <xdr:col>7</xdr:col>
      <xdr:colOff>0</xdr:colOff>
      <xdr:row>91</xdr:row>
      <xdr:rowOff>0</xdr:rowOff>
    </xdr:to>
    <xdr:sp macro="" textlink="">
      <xdr:nvSpPr>
        <xdr:cNvPr id="160414" name="AutoShape 621">
          <a:extLst>
            <a:ext uri="{FF2B5EF4-FFF2-40B4-BE49-F238E27FC236}">
              <a16:creationId xmlns:a16="http://schemas.microsoft.com/office/drawing/2014/main" id="{00000000-0008-0000-0200-00009E720200}"/>
            </a:ext>
          </a:extLst>
        </xdr:cNvPr>
        <xdr:cNvSpPr>
          <a:spLocks noChangeArrowheads="1"/>
        </xdr:cNvSpPr>
      </xdr:nvSpPr>
      <xdr:spPr bwMode="auto">
        <a:xfrm>
          <a:off x="5514975" y="23764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0</xdr:rowOff>
    </xdr:from>
    <xdr:to>
      <xdr:col>7</xdr:col>
      <xdr:colOff>0</xdr:colOff>
      <xdr:row>91</xdr:row>
      <xdr:rowOff>0</xdr:rowOff>
    </xdr:to>
    <xdr:sp macro="" textlink="">
      <xdr:nvSpPr>
        <xdr:cNvPr id="160415" name="AutoShape 622">
          <a:extLst>
            <a:ext uri="{FF2B5EF4-FFF2-40B4-BE49-F238E27FC236}">
              <a16:creationId xmlns:a16="http://schemas.microsoft.com/office/drawing/2014/main" id="{00000000-0008-0000-0200-00009F720200}"/>
            </a:ext>
          </a:extLst>
        </xdr:cNvPr>
        <xdr:cNvSpPr>
          <a:spLocks noChangeArrowheads="1"/>
        </xdr:cNvSpPr>
      </xdr:nvSpPr>
      <xdr:spPr bwMode="auto">
        <a:xfrm>
          <a:off x="5514975" y="23764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0</xdr:rowOff>
    </xdr:from>
    <xdr:to>
      <xdr:col>7</xdr:col>
      <xdr:colOff>0</xdr:colOff>
      <xdr:row>91</xdr:row>
      <xdr:rowOff>0</xdr:rowOff>
    </xdr:to>
    <xdr:sp macro="" textlink="">
      <xdr:nvSpPr>
        <xdr:cNvPr id="160416" name="AutoShape 623">
          <a:extLst>
            <a:ext uri="{FF2B5EF4-FFF2-40B4-BE49-F238E27FC236}">
              <a16:creationId xmlns:a16="http://schemas.microsoft.com/office/drawing/2014/main" id="{00000000-0008-0000-0200-0000A0720200}"/>
            </a:ext>
          </a:extLst>
        </xdr:cNvPr>
        <xdr:cNvSpPr>
          <a:spLocks noChangeArrowheads="1"/>
        </xdr:cNvSpPr>
      </xdr:nvSpPr>
      <xdr:spPr bwMode="auto">
        <a:xfrm>
          <a:off x="5514975" y="23764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0</xdr:rowOff>
    </xdr:from>
    <xdr:to>
      <xdr:col>7</xdr:col>
      <xdr:colOff>0</xdr:colOff>
      <xdr:row>91</xdr:row>
      <xdr:rowOff>0</xdr:rowOff>
    </xdr:to>
    <xdr:sp macro="" textlink="">
      <xdr:nvSpPr>
        <xdr:cNvPr id="160417" name="AutoShape 624">
          <a:extLst>
            <a:ext uri="{FF2B5EF4-FFF2-40B4-BE49-F238E27FC236}">
              <a16:creationId xmlns:a16="http://schemas.microsoft.com/office/drawing/2014/main" id="{00000000-0008-0000-0200-0000A1720200}"/>
            </a:ext>
          </a:extLst>
        </xdr:cNvPr>
        <xdr:cNvSpPr>
          <a:spLocks noChangeArrowheads="1"/>
        </xdr:cNvSpPr>
      </xdr:nvSpPr>
      <xdr:spPr bwMode="auto">
        <a:xfrm>
          <a:off x="5514975" y="23764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0</xdr:rowOff>
    </xdr:from>
    <xdr:to>
      <xdr:col>7</xdr:col>
      <xdr:colOff>0</xdr:colOff>
      <xdr:row>91</xdr:row>
      <xdr:rowOff>0</xdr:rowOff>
    </xdr:to>
    <xdr:sp macro="" textlink="">
      <xdr:nvSpPr>
        <xdr:cNvPr id="160418" name="AutoShape 625">
          <a:extLst>
            <a:ext uri="{FF2B5EF4-FFF2-40B4-BE49-F238E27FC236}">
              <a16:creationId xmlns:a16="http://schemas.microsoft.com/office/drawing/2014/main" id="{00000000-0008-0000-0200-0000A2720200}"/>
            </a:ext>
          </a:extLst>
        </xdr:cNvPr>
        <xdr:cNvSpPr>
          <a:spLocks noChangeArrowheads="1"/>
        </xdr:cNvSpPr>
      </xdr:nvSpPr>
      <xdr:spPr bwMode="auto">
        <a:xfrm>
          <a:off x="5514975" y="237648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142875</xdr:rowOff>
    </xdr:from>
    <xdr:to>
      <xdr:col>7</xdr:col>
      <xdr:colOff>0</xdr:colOff>
      <xdr:row>92</xdr:row>
      <xdr:rowOff>0</xdr:rowOff>
    </xdr:to>
    <xdr:sp macro="" textlink="">
      <xdr:nvSpPr>
        <xdr:cNvPr id="160419" name="AutoShape 626">
          <a:extLst>
            <a:ext uri="{FF2B5EF4-FFF2-40B4-BE49-F238E27FC236}">
              <a16:creationId xmlns:a16="http://schemas.microsoft.com/office/drawing/2014/main" id="{00000000-0008-0000-0200-0000A3720200}"/>
            </a:ext>
          </a:extLst>
        </xdr:cNvPr>
        <xdr:cNvSpPr>
          <a:spLocks noChangeArrowheads="1"/>
        </xdr:cNvSpPr>
      </xdr:nvSpPr>
      <xdr:spPr bwMode="auto">
        <a:xfrm>
          <a:off x="5514975" y="239077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142875</xdr:rowOff>
    </xdr:from>
    <xdr:to>
      <xdr:col>7</xdr:col>
      <xdr:colOff>0</xdr:colOff>
      <xdr:row>92</xdr:row>
      <xdr:rowOff>0</xdr:rowOff>
    </xdr:to>
    <xdr:sp macro="" textlink="">
      <xdr:nvSpPr>
        <xdr:cNvPr id="160420" name="AutoShape 627">
          <a:extLst>
            <a:ext uri="{FF2B5EF4-FFF2-40B4-BE49-F238E27FC236}">
              <a16:creationId xmlns:a16="http://schemas.microsoft.com/office/drawing/2014/main" id="{00000000-0008-0000-0200-0000A4720200}"/>
            </a:ext>
          </a:extLst>
        </xdr:cNvPr>
        <xdr:cNvSpPr>
          <a:spLocks noChangeArrowheads="1"/>
        </xdr:cNvSpPr>
      </xdr:nvSpPr>
      <xdr:spPr bwMode="auto">
        <a:xfrm>
          <a:off x="5514975" y="239077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142875</xdr:rowOff>
    </xdr:from>
    <xdr:to>
      <xdr:col>7</xdr:col>
      <xdr:colOff>0</xdr:colOff>
      <xdr:row>92</xdr:row>
      <xdr:rowOff>0</xdr:rowOff>
    </xdr:to>
    <xdr:sp macro="" textlink="">
      <xdr:nvSpPr>
        <xdr:cNvPr id="160421" name="AutoShape 628">
          <a:extLst>
            <a:ext uri="{FF2B5EF4-FFF2-40B4-BE49-F238E27FC236}">
              <a16:creationId xmlns:a16="http://schemas.microsoft.com/office/drawing/2014/main" id="{00000000-0008-0000-0200-0000A5720200}"/>
            </a:ext>
          </a:extLst>
        </xdr:cNvPr>
        <xdr:cNvSpPr>
          <a:spLocks noChangeArrowheads="1"/>
        </xdr:cNvSpPr>
      </xdr:nvSpPr>
      <xdr:spPr bwMode="auto">
        <a:xfrm>
          <a:off x="5514975" y="239077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142875</xdr:rowOff>
    </xdr:from>
    <xdr:to>
      <xdr:col>7</xdr:col>
      <xdr:colOff>0</xdr:colOff>
      <xdr:row>92</xdr:row>
      <xdr:rowOff>0</xdr:rowOff>
    </xdr:to>
    <xdr:sp macro="" textlink="">
      <xdr:nvSpPr>
        <xdr:cNvPr id="160422" name="AutoShape 629">
          <a:extLst>
            <a:ext uri="{FF2B5EF4-FFF2-40B4-BE49-F238E27FC236}">
              <a16:creationId xmlns:a16="http://schemas.microsoft.com/office/drawing/2014/main" id="{00000000-0008-0000-0200-0000A6720200}"/>
            </a:ext>
          </a:extLst>
        </xdr:cNvPr>
        <xdr:cNvSpPr>
          <a:spLocks noChangeArrowheads="1"/>
        </xdr:cNvSpPr>
      </xdr:nvSpPr>
      <xdr:spPr bwMode="auto">
        <a:xfrm>
          <a:off x="5514975" y="239077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142875</xdr:rowOff>
    </xdr:from>
    <xdr:to>
      <xdr:col>7</xdr:col>
      <xdr:colOff>0</xdr:colOff>
      <xdr:row>92</xdr:row>
      <xdr:rowOff>0</xdr:rowOff>
    </xdr:to>
    <xdr:sp macro="" textlink="">
      <xdr:nvSpPr>
        <xdr:cNvPr id="160423" name="AutoShape 630">
          <a:extLst>
            <a:ext uri="{FF2B5EF4-FFF2-40B4-BE49-F238E27FC236}">
              <a16:creationId xmlns:a16="http://schemas.microsoft.com/office/drawing/2014/main" id="{00000000-0008-0000-0200-0000A7720200}"/>
            </a:ext>
          </a:extLst>
        </xdr:cNvPr>
        <xdr:cNvSpPr>
          <a:spLocks noChangeArrowheads="1"/>
        </xdr:cNvSpPr>
      </xdr:nvSpPr>
      <xdr:spPr bwMode="auto">
        <a:xfrm>
          <a:off x="5514975" y="239077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142875</xdr:rowOff>
    </xdr:from>
    <xdr:to>
      <xdr:col>7</xdr:col>
      <xdr:colOff>0</xdr:colOff>
      <xdr:row>92</xdr:row>
      <xdr:rowOff>0</xdr:rowOff>
    </xdr:to>
    <xdr:sp macro="" textlink="">
      <xdr:nvSpPr>
        <xdr:cNvPr id="160424" name="AutoShape 631">
          <a:extLst>
            <a:ext uri="{FF2B5EF4-FFF2-40B4-BE49-F238E27FC236}">
              <a16:creationId xmlns:a16="http://schemas.microsoft.com/office/drawing/2014/main" id="{00000000-0008-0000-0200-0000A8720200}"/>
            </a:ext>
          </a:extLst>
        </xdr:cNvPr>
        <xdr:cNvSpPr>
          <a:spLocks noChangeArrowheads="1"/>
        </xdr:cNvSpPr>
      </xdr:nvSpPr>
      <xdr:spPr bwMode="auto">
        <a:xfrm>
          <a:off x="5514975" y="239077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142875</xdr:rowOff>
    </xdr:from>
    <xdr:to>
      <xdr:col>7</xdr:col>
      <xdr:colOff>0</xdr:colOff>
      <xdr:row>92</xdr:row>
      <xdr:rowOff>0</xdr:rowOff>
    </xdr:to>
    <xdr:sp macro="" textlink="">
      <xdr:nvSpPr>
        <xdr:cNvPr id="160425" name="AutoShape 632">
          <a:extLst>
            <a:ext uri="{FF2B5EF4-FFF2-40B4-BE49-F238E27FC236}">
              <a16:creationId xmlns:a16="http://schemas.microsoft.com/office/drawing/2014/main" id="{00000000-0008-0000-0200-0000A9720200}"/>
            </a:ext>
          </a:extLst>
        </xdr:cNvPr>
        <xdr:cNvSpPr>
          <a:spLocks noChangeArrowheads="1"/>
        </xdr:cNvSpPr>
      </xdr:nvSpPr>
      <xdr:spPr bwMode="auto">
        <a:xfrm>
          <a:off x="5514975" y="239077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142875</xdr:rowOff>
    </xdr:from>
    <xdr:to>
      <xdr:col>7</xdr:col>
      <xdr:colOff>0</xdr:colOff>
      <xdr:row>92</xdr:row>
      <xdr:rowOff>0</xdr:rowOff>
    </xdr:to>
    <xdr:sp macro="" textlink="">
      <xdr:nvSpPr>
        <xdr:cNvPr id="160426" name="AutoShape 633">
          <a:extLst>
            <a:ext uri="{FF2B5EF4-FFF2-40B4-BE49-F238E27FC236}">
              <a16:creationId xmlns:a16="http://schemas.microsoft.com/office/drawing/2014/main" id="{00000000-0008-0000-0200-0000AA720200}"/>
            </a:ext>
          </a:extLst>
        </xdr:cNvPr>
        <xdr:cNvSpPr>
          <a:spLocks noChangeArrowheads="1"/>
        </xdr:cNvSpPr>
      </xdr:nvSpPr>
      <xdr:spPr bwMode="auto">
        <a:xfrm>
          <a:off x="5514975" y="239077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142875</xdr:rowOff>
    </xdr:from>
    <xdr:to>
      <xdr:col>7</xdr:col>
      <xdr:colOff>0</xdr:colOff>
      <xdr:row>92</xdr:row>
      <xdr:rowOff>0</xdr:rowOff>
    </xdr:to>
    <xdr:sp macro="" textlink="">
      <xdr:nvSpPr>
        <xdr:cNvPr id="160427" name="AutoShape 634">
          <a:extLst>
            <a:ext uri="{FF2B5EF4-FFF2-40B4-BE49-F238E27FC236}">
              <a16:creationId xmlns:a16="http://schemas.microsoft.com/office/drawing/2014/main" id="{00000000-0008-0000-0200-0000AB720200}"/>
            </a:ext>
          </a:extLst>
        </xdr:cNvPr>
        <xdr:cNvSpPr>
          <a:spLocks noChangeArrowheads="1"/>
        </xdr:cNvSpPr>
      </xdr:nvSpPr>
      <xdr:spPr bwMode="auto">
        <a:xfrm>
          <a:off x="5514975" y="239077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142875</xdr:rowOff>
    </xdr:from>
    <xdr:to>
      <xdr:col>7</xdr:col>
      <xdr:colOff>0</xdr:colOff>
      <xdr:row>92</xdr:row>
      <xdr:rowOff>0</xdr:rowOff>
    </xdr:to>
    <xdr:sp macro="" textlink="">
      <xdr:nvSpPr>
        <xdr:cNvPr id="160428" name="AutoShape 635">
          <a:extLst>
            <a:ext uri="{FF2B5EF4-FFF2-40B4-BE49-F238E27FC236}">
              <a16:creationId xmlns:a16="http://schemas.microsoft.com/office/drawing/2014/main" id="{00000000-0008-0000-0200-0000AC720200}"/>
            </a:ext>
          </a:extLst>
        </xdr:cNvPr>
        <xdr:cNvSpPr>
          <a:spLocks noChangeArrowheads="1"/>
        </xdr:cNvSpPr>
      </xdr:nvSpPr>
      <xdr:spPr bwMode="auto">
        <a:xfrm>
          <a:off x="5514975" y="239077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142875</xdr:rowOff>
    </xdr:from>
    <xdr:to>
      <xdr:col>7</xdr:col>
      <xdr:colOff>0</xdr:colOff>
      <xdr:row>92</xdr:row>
      <xdr:rowOff>0</xdr:rowOff>
    </xdr:to>
    <xdr:sp macro="" textlink="">
      <xdr:nvSpPr>
        <xdr:cNvPr id="160429" name="AutoShape 636">
          <a:extLst>
            <a:ext uri="{FF2B5EF4-FFF2-40B4-BE49-F238E27FC236}">
              <a16:creationId xmlns:a16="http://schemas.microsoft.com/office/drawing/2014/main" id="{00000000-0008-0000-0200-0000AD720200}"/>
            </a:ext>
          </a:extLst>
        </xdr:cNvPr>
        <xdr:cNvSpPr>
          <a:spLocks noChangeArrowheads="1"/>
        </xdr:cNvSpPr>
      </xdr:nvSpPr>
      <xdr:spPr bwMode="auto">
        <a:xfrm>
          <a:off x="5514975" y="239077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142875</xdr:rowOff>
    </xdr:from>
    <xdr:to>
      <xdr:col>7</xdr:col>
      <xdr:colOff>0</xdr:colOff>
      <xdr:row>92</xdr:row>
      <xdr:rowOff>0</xdr:rowOff>
    </xdr:to>
    <xdr:sp macro="" textlink="">
      <xdr:nvSpPr>
        <xdr:cNvPr id="160430" name="AutoShape 637">
          <a:extLst>
            <a:ext uri="{FF2B5EF4-FFF2-40B4-BE49-F238E27FC236}">
              <a16:creationId xmlns:a16="http://schemas.microsoft.com/office/drawing/2014/main" id="{00000000-0008-0000-0200-0000AE720200}"/>
            </a:ext>
          </a:extLst>
        </xdr:cNvPr>
        <xdr:cNvSpPr>
          <a:spLocks noChangeArrowheads="1"/>
        </xdr:cNvSpPr>
      </xdr:nvSpPr>
      <xdr:spPr bwMode="auto">
        <a:xfrm>
          <a:off x="5514975" y="239077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142875</xdr:rowOff>
    </xdr:from>
    <xdr:to>
      <xdr:col>7</xdr:col>
      <xdr:colOff>0</xdr:colOff>
      <xdr:row>92</xdr:row>
      <xdr:rowOff>0</xdr:rowOff>
    </xdr:to>
    <xdr:sp macro="" textlink="">
      <xdr:nvSpPr>
        <xdr:cNvPr id="160431" name="AutoShape 638">
          <a:extLst>
            <a:ext uri="{FF2B5EF4-FFF2-40B4-BE49-F238E27FC236}">
              <a16:creationId xmlns:a16="http://schemas.microsoft.com/office/drawing/2014/main" id="{00000000-0008-0000-0200-0000AF720200}"/>
            </a:ext>
          </a:extLst>
        </xdr:cNvPr>
        <xdr:cNvSpPr>
          <a:spLocks noChangeArrowheads="1"/>
        </xdr:cNvSpPr>
      </xdr:nvSpPr>
      <xdr:spPr bwMode="auto">
        <a:xfrm>
          <a:off x="5514975" y="239077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142875</xdr:rowOff>
    </xdr:from>
    <xdr:to>
      <xdr:col>7</xdr:col>
      <xdr:colOff>0</xdr:colOff>
      <xdr:row>92</xdr:row>
      <xdr:rowOff>0</xdr:rowOff>
    </xdr:to>
    <xdr:sp macro="" textlink="">
      <xdr:nvSpPr>
        <xdr:cNvPr id="160432" name="AutoShape 639">
          <a:extLst>
            <a:ext uri="{FF2B5EF4-FFF2-40B4-BE49-F238E27FC236}">
              <a16:creationId xmlns:a16="http://schemas.microsoft.com/office/drawing/2014/main" id="{00000000-0008-0000-0200-0000B0720200}"/>
            </a:ext>
          </a:extLst>
        </xdr:cNvPr>
        <xdr:cNvSpPr>
          <a:spLocks noChangeArrowheads="1"/>
        </xdr:cNvSpPr>
      </xdr:nvSpPr>
      <xdr:spPr bwMode="auto">
        <a:xfrm>
          <a:off x="5514975" y="239077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104775</xdr:rowOff>
    </xdr:from>
    <xdr:to>
      <xdr:col>7</xdr:col>
      <xdr:colOff>0</xdr:colOff>
      <xdr:row>92</xdr:row>
      <xdr:rowOff>0</xdr:rowOff>
    </xdr:to>
    <xdr:sp macro="" textlink="">
      <xdr:nvSpPr>
        <xdr:cNvPr id="160433" name="AutoShape 640">
          <a:extLst>
            <a:ext uri="{FF2B5EF4-FFF2-40B4-BE49-F238E27FC236}">
              <a16:creationId xmlns:a16="http://schemas.microsoft.com/office/drawing/2014/main" id="{00000000-0008-0000-0200-0000B1720200}"/>
            </a:ext>
          </a:extLst>
        </xdr:cNvPr>
        <xdr:cNvSpPr>
          <a:spLocks noChangeArrowheads="1"/>
        </xdr:cNvSpPr>
      </xdr:nvSpPr>
      <xdr:spPr bwMode="auto">
        <a:xfrm>
          <a:off x="5514975" y="23869650"/>
          <a:ext cx="0" cy="161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91</xdr:row>
      <xdr:rowOff>123825</xdr:rowOff>
    </xdr:from>
    <xdr:to>
      <xdr:col>7</xdr:col>
      <xdr:colOff>0</xdr:colOff>
      <xdr:row>92</xdr:row>
      <xdr:rowOff>0</xdr:rowOff>
    </xdr:to>
    <xdr:sp macro="" textlink="">
      <xdr:nvSpPr>
        <xdr:cNvPr id="160434" name="AutoShape 641">
          <a:extLst>
            <a:ext uri="{FF2B5EF4-FFF2-40B4-BE49-F238E27FC236}">
              <a16:creationId xmlns:a16="http://schemas.microsoft.com/office/drawing/2014/main" id="{00000000-0008-0000-0200-0000B2720200}"/>
            </a:ext>
          </a:extLst>
        </xdr:cNvPr>
        <xdr:cNvSpPr>
          <a:spLocks noChangeArrowheads="1"/>
        </xdr:cNvSpPr>
      </xdr:nvSpPr>
      <xdr:spPr bwMode="auto">
        <a:xfrm>
          <a:off x="5514975" y="23888700"/>
          <a:ext cx="0" cy="14287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0</xdr:rowOff>
    </xdr:from>
    <xdr:to>
      <xdr:col>7</xdr:col>
      <xdr:colOff>0</xdr:colOff>
      <xdr:row>98</xdr:row>
      <xdr:rowOff>0</xdr:rowOff>
    </xdr:to>
    <xdr:sp macro="" textlink="">
      <xdr:nvSpPr>
        <xdr:cNvPr id="160435" name="AutoShape 642">
          <a:extLst>
            <a:ext uri="{FF2B5EF4-FFF2-40B4-BE49-F238E27FC236}">
              <a16:creationId xmlns:a16="http://schemas.microsoft.com/office/drawing/2014/main" id="{00000000-0008-0000-0200-0000B3720200}"/>
            </a:ext>
          </a:extLst>
        </xdr:cNvPr>
        <xdr:cNvSpPr>
          <a:spLocks noChangeArrowheads="1"/>
        </xdr:cNvSpPr>
      </xdr:nvSpPr>
      <xdr:spPr bwMode="auto">
        <a:xfrm>
          <a:off x="5514975" y="25631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0</xdr:rowOff>
    </xdr:from>
    <xdr:to>
      <xdr:col>7</xdr:col>
      <xdr:colOff>0</xdr:colOff>
      <xdr:row>98</xdr:row>
      <xdr:rowOff>0</xdr:rowOff>
    </xdr:to>
    <xdr:sp macro="" textlink="">
      <xdr:nvSpPr>
        <xdr:cNvPr id="160436" name="AutoShape 643">
          <a:extLst>
            <a:ext uri="{FF2B5EF4-FFF2-40B4-BE49-F238E27FC236}">
              <a16:creationId xmlns:a16="http://schemas.microsoft.com/office/drawing/2014/main" id="{00000000-0008-0000-0200-0000B4720200}"/>
            </a:ext>
          </a:extLst>
        </xdr:cNvPr>
        <xdr:cNvSpPr>
          <a:spLocks noChangeArrowheads="1"/>
        </xdr:cNvSpPr>
      </xdr:nvSpPr>
      <xdr:spPr bwMode="auto">
        <a:xfrm>
          <a:off x="5514975" y="25631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0</xdr:rowOff>
    </xdr:from>
    <xdr:to>
      <xdr:col>7</xdr:col>
      <xdr:colOff>0</xdr:colOff>
      <xdr:row>98</xdr:row>
      <xdr:rowOff>0</xdr:rowOff>
    </xdr:to>
    <xdr:sp macro="" textlink="">
      <xdr:nvSpPr>
        <xdr:cNvPr id="160437" name="AutoShape 644">
          <a:extLst>
            <a:ext uri="{FF2B5EF4-FFF2-40B4-BE49-F238E27FC236}">
              <a16:creationId xmlns:a16="http://schemas.microsoft.com/office/drawing/2014/main" id="{00000000-0008-0000-0200-0000B5720200}"/>
            </a:ext>
          </a:extLst>
        </xdr:cNvPr>
        <xdr:cNvSpPr>
          <a:spLocks noChangeArrowheads="1"/>
        </xdr:cNvSpPr>
      </xdr:nvSpPr>
      <xdr:spPr bwMode="auto">
        <a:xfrm>
          <a:off x="5514975" y="25631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0</xdr:rowOff>
    </xdr:from>
    <xdr:to>
      <xdr:col>7</xdr:col>
      <xdr:colOff>0</xdr:colOff>
      <xdr:row>98</xdr:row>
      <xdr:rowOff>0</xdr:rowOff>
    </xdr:to>
    <xdr:sp macro="" textlink="">
      <xdr:nvSpPr>
        <xdr:cNvPr id="160438" name="AutoShape 645">
          <a:extLst>
            <a:ext uri="{FF2B5EF4-FFF2-40B4-BE49-F238E27FC236}">
              <a16:creationId xmlns:a16="http://schemas.microsoft.com/office/drawing/2014/main" id="{00000000-0008-0000-0200-0000B6720200}"/>
            </a:ext>
          </a:extLst>
        </xdr:cNvPr>
        <xdr:cNvSpPr>
          <a:spLocks noChangeArrowheads="1"/>
        </xdr:cNvSpPr>
      </xdr:nvSpPr>
      <xdr:spPr bwMode="auto">
        <a:xfrm>
          <a:off x="5514975" y="25631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0</xdr:rowOff>
    </xdr:from>
    <xdr:to>
      <xdr:col>7</xdr:col>
      <xdr:colOff>0</xdr:colOff>
      <xdr:row>98</xdr:row>
      <xdr:rowOff>0</xdr:rowOff>
    </xdr:to>
    <xdr:sp macro="" textlink="">
      <xdr:nvSpPr>
        <xdr:cNvPr id="160439" name="AutoShape 646">
          <a:extLst>
            <a:ext uri="{FF2B5EF4-FFF2-40B4-BE49-F238E27FC236}">
              <a16:creationId xmlns:a16="http://schemas.microsoft.com/office/drawing/2014/main" id="{00000000-0008-0000-0200-0000B7720200}"/>
            </a:ext>
          </a:extLst>
        </xdr:cNvPr>
        <xdr:cNvSpPr>
          <a:spLocks noChangeArrowheads="1"/>
        </xdr:cNvSpPr>
      </xdr:nvSpPr>
      <xdr:spPr bwMode="auto">
        <a:xfrm>
          <a:off x="5514975" y="25631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0</xdr:rowOff>
    </xdr:from>
    <xdr:to>
      <xdr:col>7</xdr:col>
      <xdr:colOff>0</xdr:colOff>
      <xdr:row>98</xdr:row>
      <xdr:rowOff>0</xdr:rowOff>
    </xdr:to>
    <xdr:sp macro="" textlink="">
      <xdr:nvSpPr>
        <xdr:cNvPr id="160440" name="AutoShape 647">
          <a:extLst>
            <a:ext uri="{FF2B5EF4-FFF2-40B4-BE49-F238E27FC236}">
              <a16:creationId xmlns:a16="http://schemas.microsoft.com/office/drawing/2014/main" id="{00000000-0008-0000-0200-0000B8720200}"/>
            </a:ext>
          </a:extLst>
        </xdr:cNvPr>
        <xdr:cNvSpPr>
          <a:spLocks noChangeArrowheads="1"/>
        </xdr:cNvSpPr>
      </xdr:nvSpPr>
      <xdr:spPr bwMode="auto">
        <a:xfrm>
          <a:off x="5514975" y="25631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0</xdr:rowOff>
    </xdr:from>
    <xdr:to>
      <xdr:col>7</xdr:col>
      <xdr:colOff>0</xdr:colOff>
      <xdr:row>98</xdr:row>
      <xdr:rowOff>0</xdr:rowOff>
    </xdr:to>
    <xdr:sp macro="" textlink="">
      <xdr:nvSpPr>
        <xdr:cNvPr id="160441" name="AutoShape 648">
          <a:extLst>
            <a:ext uri="{FF2B5EF4-FFF2-40B4-BE49-F238E27FC236}">
              <a16:creationId xmlns:a16="http://schemas.microsoft.com/office/drawing/2014/main" id="{00000000-0008-0000-0200-0000B9720200}"/>
            </a:ext>
          </a:extLst>
        </xdr:cNvPr>
        <xdr:cNvSpPr>
          <a:spLocks noChangeArrowheads="1"/>
        </xdr:cNvSpPr>
      </xdr:nvSpPr>
      <xdr:spPr bwMode="auto">
        <a:xfrm>
          <a:off x="5514975" y="25631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0</xdr:rowOff>
    </xdr:from>
    <xdr:to>
      <xdr:col>7</xdr:col>
      <xdr:colOff>0</xdr:colOff>
      <xdr:row>98</xdr:row>
      <xdr:rowOff>0</xdr:rowOff>
    </xdr:to>
    <xdr:sp macro="" textlink="">
      <xdr:nvSpPr>
        <xdr:cNvPr id="160442" name="AutoShape 649">
          <a:extLst>
            <a:ext uri="{FF2B5EF4-FFF2-40B4-BE49-F238E27FC236}">
              <a16:creationId xmlns:a16="http://schemas.microsoft.com/office/drawing/2014/main" id="{00000000-0008-0000-0200-0000BA720200}"/>
            </a:ext>
          </a:extLst>
        </xdr:cNvPr>
        <xdr:cNvSpPr>
          <a:spLocks noChangeArrowheads="1"/>
        </xdr:cNvSpPr>
      </xdr:nvSpPr>
      <xdr:spPr bwMode="auto">
        <a:xfrm>
          <a:off x="5514975" y="25631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0</xdr:rowOff>
    </xdr:from>
    <xdr:to>
      <xdr:col>7</xdr:col>
      <xdr:colOff>0</xdr:colOff>
      <xdr:row>98</xdr:row>
      <xdr:rowOff>0</xdr:rowOff>
    </xdr:to>
    <xdr:sp macro="" textlink="">
      <xdr:nvSpPr>
        <xdr:cNvPr id="160443" name="AutoShape 650">
          <a:extLst>
            <a:ext uri="{FF2B5EF4-FFF2-40B4-BE49-F238E27FC236}">
              <a16:creationId xmlns:a16="http://schemas.microsoft.com/office/drawing/2014/main" id="{00000000-0008-0000-0200-0000BB720200}"/>
            </a:ext>
          </a:extLst>
        </xdr:cNvPr>
        <xdr:cNvSpPr>
          <a:spLocks noChangeArrowheads="1"/>
        </xdr:cNvSpPr>
      </xdr:nvSpPr>
      <xdr:spPr bwMode="auto">
        <a:xfrm>
          <a:off x="5514975" y="25631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0</xdr:rowOff>
    </xdr:from>
    <xdr:to>
      <xdr:col>7</xdr:col>
      <xdr:colOff>0</xdr:colOff>
      <xdr:row>98</xdr:row>
      <xdr:rowOff>0</xdr:rowOff>
    </xdr:to>
    <xdr:sp macro="" textlink="">
      <xdr:nvSpPr>
        <xdr:cNvPr id="160444" name="AutoShape 651">
          <a:extLst>
            <a:ext uri="{FF2B5EF4-FFF2-40B4-BE49-F238E27FC236}">
              <a16:creationId xmlns:a16="http://schemas.microsoft.com/office/drawing/2014/main" id="{00000000-0008-0000-0200-0000BC720200}"/>
            </a:ext>
          </a:extLst>
        </xdr:cNvPr>
        <xdr:cNvSpPr>
          <a:spLocks noChangeArrowheads="1"/>
        </xdr:cNvSpPr>
      </xdr:nvSpPr>
      <xdr:spPr bwMode="auto">
        <a:xfrm>
          <a:off x="5514975" y="25631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0</xdr:rowOff>
    </xdr:from>
    <xdr:to>
      <xdr:col>7</xdr:col>
      <xdr:colOff>0</xdr:colOff>
      <xdr:row>98</xdr:row>
      <xdr:rowOff>0</xdr:rowOff>
    </xdr:to>
    <xdr:sp macro="" textlink="">
      <xdr:nvSpPr>
        <xdr:cNvPr id="160445" name="AutoShape 652">
          <a:extLst>
            <a:ext uri="{FF2B5EF4-FFF2-40B4-BE49-F238E27FC236}">
              <a16:creationId xmlns:a16="http://schemas.microsoft.com/office/drawing/2014/main" id="{00000000-0008-0000-0200-0000BD720200}"/>
            </a:ext>
          </a:extLst>
        </xdr:cNvPr>
        <xdr:cNvSpPr>
          <a:spLocks noChangeArrowheads="1"/>
        </xdr:cNvSpPr>
      </xdr:nvSpPr>
      <xdr:spPr bwMode="auto">
        <a:xfrm>
          <a:off x="5514975" y="25631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0</xdr:rowOff>
    </xdr:from>
    <xdr:to>
      <xdr:col>7</xdr:col>
      <xdr:colOff>0</xdr:colOff>
      <xdr:row>98</xdr:row>
      <xdr:rowOff>0</xdr:rowOff>
    </xdr:to>
    <xdr:sp macro="" textlink="">
      <xdr:nvSpPr>
        <xdr:cNvPr id="160446" name="AutoShape 653">
          <a:extLst>
            <a:ext uri="{FF2B5EF4-FFF2-40B4-BE49-F238E27FC236}">
              <a16:creationId xmlns:a16="http://schemas.microsoft.com/office/drawing/2014/main" id="{00000000-0008-0000-0200-0000BE720200}"/>
            </a:ext>
          </a:extLst>
        </xdr:cNvPr>
        <xdr:cNvSpPr>
          <a:spLocks noChangeArrowheads="1"/>
        </xdr:cNvSpPr>
      </xdr:nvSpPr>
      <xdr:spPr bwMode="auto">
        <a:xfrm>
          <a:off x="5514975" y="25631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0</xdr:rowOff>
    </xdr:from>
    <xdr:to>
      <xdr:col>7</xdr:col>
      <xdr:colOff>0</xdr:colOff>
      <xdr:row>98</xdr:row>
      <xdr:rowOff>0</xdr:rowOff>
    </xdr:to>
    <xdr:sp macro="" textlink="">
      <xdr:nvSpPr>
        <xdr:cNvPr id="160447" name="AutoShape 654">
          <a:extLst>
            <a:ext uri="{FF2B5EF4-FFF2-40B4-BE49-F238E27FC236}">
              <a16:creationId xmlns:a16="http://schemas.microsoft.com/office/drawing/2014/main" id="{00000000-0008-0000-0200-0000BF720200}"/>
            </a:ext>
          </a:extLst>
        </xdr:cNvPr>
        <xdr:cNvSpPr>
          <a:spLocks noChangeArrowheads="1"/>
        </xdr:cNvSpPr>
      </xdr:nvSpPr>
      <xdr:spPr bwMode="auto">
        <a:xfrm>
          <a:off x="5514975" y="25631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0</xdr:rowOff>
    </xdr:from>
    <xdr:to>
      <xdr:col>7</xdr:col>
      <xdr:colOff>0</xdr:colOff>
      <xdr:row>98</xdr:row>
      <xdr:rowOff>0</xdr:rowOff>
    </xdr:to>
    <xdr:sp macro="" textlink="">
      <xdr:nvSpPr>
        <xdr:cNvPr id="160448" name="AutoShape 655">
          <a:extLst>
            <a:ext uri="{FF2B5EF4-FFF2-40B4-BE49-F238E27FC236}">
              <a16:creationId xmlns:a16="http://schemas.microsoft.com/office/drawing/2014/main" id="{00000000-0008-0000-0200-0000C0720200}"/>
            </a:ext>
          </a:extLst>
        </xdr:cNvPr>
        <xdr:cNvSpPr>
          <a:spLocks noChangeArrowheads="1"/>
        </xdr:cNvSpPr>
      </xdr:nvSpPr>
      <xdr:spPr bwMode="auto">
        <a:xfrm>
          <a:off x="5514975" y="25631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0</xdr:rowOff>
    </xdr:from>
    <xdr:to>
      <xdr:col>7</xdr:col>
      <xdr:colOff>0</xdr:colOff>
      <xdr:row>98</xdr:row>
      <xdr:rowOff>0</xdr:rowOff>
    </xdr:to>
    <xdr:sp macro="" textlink="">
      <xdr:nvSpPr>
        <xdr:cNvPr id="160449" name="AutoShape 656">
          <a:extLst>
            <a:ext uri="{FF2B5EF4-FFF2-40B4-BE49-F238E27FC236}">
              <a16:creationId xmlns:a16="http://schemas.microsoft.com/office/drawing/2014/main" id="{00000000-0008-0000-0200-0000C1720200}"/>
            </a:ext>
          </a:extLst>
        </xdr:cNvPr>
        <xdr:cNvSpPr>
          <a:spLocks noChangeArrowheads="1"/>
        </xdr:cNvSpPr>
      </xdr:nvSpPr>
      <xdr:spPr bwMode="auto">
        <a:xfrm>
          <a:off x="5514975" y="25631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0</xdr:rowOff>
    </xdr:from>
    <xdr:to>
      <xdr:col>7</xdr:col>
      <xdr:colOff>0</xdr:colOff>
      <xdr:row>98</xdr:row>
      <xdr:rowOff>0</xdr:rowOff>
    </xdr:to>
    <xdr:sp macro="" textlink="">
      <xdr:nvSpPr>
        <xdr:cNvPr id="160450" name="AutoShape 657">
          <a:extLst>
            <a:ext uri="{FF2B5EF4-FFF2-40B4-BE49-F238E27FC236}">
              <a16:creationId xmlns:a16="http://schemas.microsoft.com/office/drawing/2014/main" id="{00000000-0008-0000-0200-0000C2720200}"/>
            </a:ext>
          </a:extLst>
        </xdr:cNvPr>
        <xdr:cNvSpPr>
          <a:spLocks noChangeArrowheads="1"/>
        </xdr:cNvSpPr>
      </xdr:nvSpPr>
      <xdr:spPr bwMode="auto">
        <a:xfrm>
          <a:off x="5514975" y="256317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142875</xdr:rowOff>
    </xdr:from>
    <xdr:to>
      <xdr:col>7</xdr:col>
      <xdr:colOff>0</xdr:colOff>
      <xdr:row>99</xdr:row>
      <xdr:rowOff>0</xdr:rowOff>
    </xdr:to>
    <xdr:sp macro="" textlink="">
      <xdr:nvSpPr>
        <xdr:cNvPr id="160451" name="AutoShape 658">
          <a:extLst>
            <a:ext uri="{FF2B5EF4-FFF2-40B4-BE49-F238E27FC236}">
              <a16:creationId xmlns:a16="http://schemas.microsoft.com/office/drawing/2014/main" id="{00000000-0008-0000-0200-0000C3720200}"/>
            </a:ext>
          </a:extLst>
        </xdr:cNvPr>
        <xdr:cNvSpPr>
          <a:spLocks noChangeArrowheads="1"/>
        </xdr:cNvSpPr>
      </xdr:nvSpPr>
      <xdr:spPr bwMode="auto">
        <a:xfrm>
          <a:off x="5514975" y="25774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142875</xdr:rowOff>
    </xdr:from>
    <xdr:to>
      <xdr:col>7</xdr:col>
      <xdr:colOff>0</xdr:colOff>
      <xdr:row>99</xdr:row>
      <xdr:rowOff>0</xdr:rowOff>
    </xdr:to>
    <xdr:sp macro="" textlink="">
      <xdr:nvSpPr>
        <xdr:cNvPr id="160452" name="AutoShape 659">
          <a:extLst>
            <a:ext uri="{FF2B5EF4-FFF2-40B4-BE49-F238E27FC236}">
              <a16:creationId xmlns:a16="http://schemas.microsoft.com/office/drawing/2014/main" id="{00000000-0008-0000-0200-0000C4720200}"/>
            </a:ext>
          </a:extLst>
        </xdr:cNvPr>
        <xdr:cNvSpPr>
          <a:spLocks noChangeArrowheads="1"/>
        </xdr:cNvSpPr>
      </xdr:nvSpPr>
      <xdr:spPr bwMode="auto">
        <a:xfrm>
          <a:off x="5514975" y="25774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142875</xdr:rowOff>
    </xdr:from>
    <xdr:to>
      <xdr:col>7</xdr:col>
      <xdr:colOff>0</xdr:colOff>
      <xdr:row>99</xdr:row>
      <xdr:rowOff>0</xdr:rowOff>
    </xdr:to>
    <xdr:sp macro="" textlink="">
      <xdr:nvSpPr>
        <xdr:cNvPr id="160453" name="AutoShape 660">
          <a:extLst>
            <a:ext uri="{FF2B5EF4-FFF2-40B4-BE49-F238E27FC236}">
              <a16:creationId xmlns:a16="http://schemas.microsoft.com/office/drawing/2014/main" id="{00000000-0008-0000-0200-0000C5720200}"/>
            </a:ext>
          </a:extLst>
        </xdr:cNvPr>
        <xdr:cNvSpPr>
          <a:spLocks noChangeArrowheads="1"/>
        </xdr:cNvSpPr>
      </xdr:nvSpPr>
      <xdr:spPr bwMode="auto">
        <a:xfrm>
          <a:off x="5514975" y="25774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142875</xdr:rowOff>
    </xdr:from>
    <xdr:to>
      <xdr:col>7</xdr:col>
      <xdr:colOff>0</xdr:colOff>
      <xdr:row>99</xdr:row>
      <xdr:rowOff>0</xdr:rowOff>
    </xdr:to>
    <xdr:sp macro="" textlink="">
      <xdr:nvSpPr>
        <xdr:cNvPr id="160454" name="AutoShape 661">
          <a:extLst>
            <a:ext uri="{FF2B5EF4-FFF2-40B4-BE49-F238E27FC236}">
              <a16:creationId xmlns:a16="http://schemas.microsoft.com/office/drawing/2014/main" id="{00000000-0008-0000-0200-0000C6720200}"/>
            </a:ext>
          </a:extLst>
        </xdr:cNvPr>
        <xdr:cNvSpPr>
          <a:spLocks noChangeArrowheads="1"/>
        </xdr:cNvSpPr>
      </xdr:nvSpPr>
      <xdr:spPr bwMode="auto">
        <a:xfrm>
          <a:off x="5514975" y="25774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142875</xdr:rowOff>
    </xdr:from>
    <xdr:to>
      <xdr:col>7</xdr:col>
      <xdr:colOff>0</xdr:colOff>
      <xdr:row>99</xdr:row>
      <xdr:rowOff>0</xdr:rowOff>
    </xdr:to>
    <xdr:sp macro="" textlink="">
      <xdr:nvSpPr>
        <xdr:cNvPr id="160455" name="AutoShape 662">
          <a:extLst>
            <a:ext uri="{FF2B5EF4-FFF2-40B4-BE49-F238E27FC236}">
              <a16:creationId xmlns:a16="http://schemas.microsoft.com/office/drawing/2014/main" id="{00000000-0008-0000-0200-0000C7720200}"/>
            </a:ext>
          </a:extLst>
        </xdr:cNvPr>
        <xdr:cNvSpPr>
          <a:spLocks noChangeArrowheads="1"/>
        </xdr:cNvSpPr>
      </xdr:nvSpPr>
      <xdr:spPr bwMode="auto">
        <a:xfrm>
          <a:off x="5514975" y="25774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142875</xdr:rowOff>
    </xdr:from>
    <xdr:to>
      <xdr:col>7</xdr:col>
      <xdr:colOff>0</xdr:colOff>
      <xdr:row>99</xdr:row>
      <xdr:rowOff>0</xdr:rowOff>
    </xdr:to>
    <xdr:sp macro="" textlink="">
      <xdr:nvSpPr>
        <xdr:cNvPr id="160456" name="AutoShape 663">
          <a:extLst>
            <a:ext uri="{FF2B5EF4-FFF2-40B4-BE49-F238E27FC236}">
              <a16:creationId xmlns:a16="http://schemas.microsoft.com/office/drawing/2014/main" id="{00000000-0008-0000-0200-0000C8720200}"/>
            </a:ext>
          </a:extLst>
        </xdr:cNvPr>
        <xdr:cNvSpPr>
          <a:spLocks noChangeArrowheads="1"/>
        </xdr:cNvSpPr>
      </xdr:nvSpPr>
      <xdr:spPr bwMode="auto">
        <a:xfrm>
          <a:off x="5514975" y="25774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142875</xdr:rowOff>
    </xdr:from>
    <xdr:to>
      <xdr:col>7</xdr:col>
      <xdr:colOff>0</xdr:colOff>
      <xdr:row>99</xdr:row>
      <xdr:rowOff>0</xdr:rowOff>
    </xdr:to>
    <xdr:sp macro="" textlink="">
      <xdr:nvSpPr>
        <xdr:cNvPr id="160457" name="AutoShape 664">
          <a:extLst>
            <a:ext uri="{FF2B5EF4-FFF2-40B4-BE49-F238E27FC236}">
              <a16:creationId xmlns:a16="http://schemas.microsoft.com/office/drawing/2014/main" id="{00000000-0008-0000-0200-0000C9720200}"/>
            </a:ext>
          </a:extLst>
        </xdr:cNvPr>
        <xdr:cNvSpPr>
          <a:spLocks noChangeArrowheads="1"/>
        </xdr:cNvSpPr>
      </xdr:nvSpPr>
      <xdr:spPr bwMode="auto">
        <a:xfrm>
          <a:off x="5514975" y="25774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142875</xdr:rowOff>
    </xdr:from>
    <xdr:to>
      <xdr:col>7</xdr:col>
      <xdr:colOff>0</xdr:colOff>
      <xdr:row>99</xdr:row>
      <xdr:rowOff>0</xdr:rowOff>
    </xdr:to>
    <xdr:sp macro="" textlink="">
      <xdr:nvSpPr>
        <xdr:cNvPr id="160458" name="AutoShape 665">
          <a:extLst>
            <a:ext uri="{FF2B5EF4-FFF2-40B4-BE49-F238E27FC236}">
              <a16:creationId xmlns:a16="http://schemas.microsoft.com/office/drawing/2014/main" id="{00000000-0008-0000-0200-0000CA720200}"/>
            </a:ext>
          </a:extLst>
        </xdr:cNvPr>
        <xdr:cNvSpPr>
          <a:spLocks noChangeArrowheads="1"/>
        </xdr:cNvSpPr>
      </xdr:nvSpPr>
      <xdr:spPr bwMode="auto">
        <a:xfrm>
          <a:off x="5514975" y="25774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142875</xdr:rowOff>
    </xdr:from>
    <xdr:to>
      <xdr:col>7</xdr:col>
      <xdr:colOff>0</xdr:colOff>
      <xdr:row>99</xdr:row>
      <xdr:rowOff>0</xdr:rowOff>
    </xdr:to>
    <xdr:sp macro="" textlink="">
      <xdr:nvSpPr>
        <xdr:cNvPr id="160459" name="AutoShape 666">
          <a:extLst>
            <a:ext uri="{FF2B5EF4-FFF2-40B4-BE49-F238E27FC236}">
              <a16:creationId xmlns:a16="http://schemas.microsoft.com/office/drawing/2014/main" id="{00000000-0008-0000-0200-0000CB720200}"/>
            </a:ext>
          </a:extLst>
        </xdr:cNvPr>
        <xdr:cNvSpPr>
          <a:spLocks noChangeArrowheads="1"/>
        </xdr:cNvSpPr>
      </xdr:nvSpPr>
      <xdr:spPr bwMode="auto">
        <a:xfrm>
          <a:off x="5514975" y="25774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142875</xdr:rowOff>
    </xdr:from>
    <xdr:to>
      <xdr:col>7</xdr:col>
      <xdr:colOff>0</xdr:colOff>
      <xdr:row>99</xdr:row>
      <xdr:rowOff>0</xdr:rowOff>
    </xdr:to>
    <xdr:sp macro="" textlink="">
      <xdr:nvSpPr>
        <xdr:cNvPr id="160460" name="AutoShape 667">
          <a:extLst>
            <a:ext uri="{FF2B5EF4-FFF2-40B4-BE49-F238E27FC236}">
              <a16:creationId xmlns:a16="http://schemas.microsoft.com/office/drawing/2014/main" id="{00000000-0008-0000-0200-0000CC720200}"/>
            </a:ext>
          </a:extLst>
        </xdr:cNvPr>
        <xdr:cNvSpPr>
          <a:spLocks noChangeArrowheads="1"/>
        </xdr:cNvSpPr>
      </xdr:nvSpPr>
      <xdr:spPr bwMode="auto">
        <a:xfrm>
          <a:off x="5514975" y="25774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142875</xdr:rowOff>
    </xdr:from>
    <xdr:to>
      <xdr:col>7</xdr:col>
      <xdr:colOff>0</xdr:colOff>
      <xdr:row>99</xdr:row>
      <xdr:rowOff>0</xdr:rowOff>
    </xdr:to>
    <xdr:sp macro="" textlink="">
      <xdr:nvSpPr>
        <xdr:cNvPr id="160461" name="AutoShape 668">
          <a:extLst>
            <a:ext uri="{FF2B5EF4-FFF2-40B4-BE49-F238E27FC236}">
              <a16:creationId xmlns:a16="http://schemas.microsoft.com/office/drawing/2014/main" id="{00000000-0008-0000-0200-0000CD720200}"/>
            </a:ext>
          </a:extLst>
        </xdr:cNvPr>
        <xdr:cNvSpPr>
          <a:spLocks noChangeArrowheads="1"/>
        </xdr:cNvSpPr>
      </xdr:nvSpPr>
      <xdr:spPr bwMode="auto">
        <a:xfrm>
          <a:off x="5514975" y="25774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142875</xdr:rowOff>
    </xdr:from>
    <xdr:to>
      <xdr:col>7</xdr:col>
      <xdr:colOff>0</xdr:colOff>
      <xdr:row>99</xdr:row>
      <xdr:rowOff>0</xdr:rowOff>
    </xdr:to>
    <xdr:sp macro="" textlink="">
      <xdr:nvSpPr>
        <xdr:cNvPr id="160462" name="AutoShape 669">
          <a:extLst>
            <a:ext uri="{FF2B5EF4-FFF2-40B4-BE49-F238E27FC236}">
              <a16:creationId xmlns:a16="http://schemas.microsoft.com/office/drawing/2014/main" id="{00000000-0008-0000-0200-0000CE720200}"/>
            </a:ext>
          </a:extLst>
        </xdr:cNvPr>
        <xdr:cNvSpPr>
          <a:spLocks noChangeArrowheads="1"/>
        </xdr:cNvSpPr>
      </xdr:nvSpPr>
      <xdr:spPr bwMode="auto">
        <a:xfrm>
          <a:off x="5514975" y="25774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142875</xdr:rowOff>
    </xdr:from>
    <xdr:to>
      <xdr:col>7</xdr:col>
      <xdr:colOff>0</xdr:colOff>
      <xdr:row>99</xdr:row>
      <xdr:rowOff>0</xdr:rowOff>
    </xdr:to>
    <xdr:sp macro="" textlink="">
      <xdr:nvSpPr>
        <xdr:cNvPr id="160463" name="AutoShape 670">
          <a:extLst>
            <a:ext uri="{FF2B5EF4-FFF2-40B4-BE49-F238E27FC236}">
              <a16:creationId xmlns:a16="http://schemas.microsoft.com/office/drawing/2014/main" id="{00000000-0008-0000-0200-0000CF720200}"/>
            </a:ext>
          </a:extLst>
        </xdr:cNvPr>
        <xdr:cNvSpPr>
          <a:spLocks noChangeArrowheads="1"/>
        </xdr:cNvSpPr>
      </xdr:nvSpPr>
      <xdr:spPr bwMode="auto">
        <a:xfrm>
          <a:off x="5514975" y="25774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142875</xdr:rowOff>
    </xdr:from>
    <xdr:to>
      <xdr:col>7</xdr:col>
      <xdr:colOff>0</xdr:colOff>
      <xdr:row>99</xdr:row>
      <xdr:rowOff>0</xdr:rowOff>
    </xdr:to>
    <xdr:sp macro="" textlink="">
      <xdr:nvSpPr>
        <xdr:cNvPr id="160464" name="AutoShape 671">
          <a:extLst>
            <a:ext uri="{FF2B5EF4-FFF2-40B4-BE49-F238E27FC236}">
              <a16:creationId xmlns:a16="http://schemas.microsoft.com/office/drawing/2014/main" id="{00000000-0008-0000-0200-0000D0720200}"/>
            </a:ext>
          </a:extLst>
        </xdr:cNvPr>
        <xdr:cNvSpPr>
          <a:spLocks noChangeArrowheads="1"/>
        </xdr:cNvSpPr>
      </xdr:nvSpPr>
      <xdr:spPr bwMode="auto">
        <a:xfrm>
          <a:off x="5514975" y="25774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104775</xdr:rowOff>
    </xdr:from>
    <xdr:to>
      <xdr:col>7</xdr:col>
      <xdr:colOff>0</xdr:colOff>
      <xdr:row>99</xdr:row>
      <xdr:rowOff>0</xdr:rowOff>
    </xdr:to>
    <xdr:sp macro="" textlink="">
      <xdr:nvSpPr>
        <xdr:cNvPr id="160465" name="AutoShape 672">
          <a:extLst>
            <a:ext uri="{FF2B5EF4-FFF2-40B4-BE49-F238E27FC236}">
              <a16:creationId xmlns:a16="http://schemas.microsoft.com/office/drawing/2014/main" id="{00000000-0008-0000-0200-0000D1720200}"/>
            </a:ext>
          </a:extLst>
        </xdr:cNvPr>
        <xdr:cNvSpPr>
          <a:spLocks noChangeArrowheads="1"/>
        </xdr:cNvSpPr>
      </xdr:nvSpPr>
      <xdr:spPr bwMode="auto">
        <a:xfrm>
          <a:off x="5514975" y="25736550"/>
          <a:ext cx="0" cy="161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98</xdr:row>
      <xdr:rowOff>123825</xdr:rowOff>
    </xdr:from>
    <xdr:to>
      <xdr:col>7</xdr:col>
      <xdr:colOff>0</xdr:colOff>
      <xdr:row>99</xdr:row>
      <xdr:rowOff>0</xdr:rowOff>
    </xdr:to>
    <xdr:sp macro="" textlink="">
      <xdr:nvSpPr>
        <xdr:cNvPr id="160466" name="AutoShape 673">
          <a:extLst>
            <a:ext uri="{FF2B5EF4-FFF2-40B4-BE49-F238E27FC236}">
              <a16:creationId xmlns:a16="http://schemas.microsoft.com/office/drawing/2014/main" id="{00000000-0008-0000-0200-0000D2720200}"/>
            </a:ext>
          </a:extLst>
        </xdr:cNvPr>
        <xdr:cNvSpPr>
          <a:spLocks noChangeArrowheads="1"/>
        </xdr:cNvSpPr>
      </xdr:nvSpPr>
      <xdr:spPr bwMode="auto">
        <a:xfrm>
          <a:off x="5514975" y="25755600"/>
          <a:ext cx="0" cy="14287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160467" name="AutoShape 674">
          <a:extLst>
            <a:ext uri="{FF2B5EF4-FFF2-40B4-BE49-F238E27FC236}">
              <a16:creationId xmlns:a16="http://schemas.microsoft.com/office/drawing/2014/main" id="{00000000-0008-0000-0200-0000D3720200}"/>
            </a:ext>
          </a:extLst>
        </xdr:cNvPr>
        <xdr:cNvSpPr>
          <a:spLocks noChangeArrowheads="1"/>
        </xdr:cNvSpPr>
      </xdr:nvSpPr>
      <xdr:spPr bwMode="auto">
        <a:xfrm>
          <a:off x="5514975" y="178974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160468" name="AutoShape 675">
          <a:extLst>
            <a:ext uri="{FF2B5EF4-FFF2-40B4-BE49-F238E27FC236}">
              <a16:creationId xmlns:a16="http://schemas.microsoft.com/office/drawing/2014/main" id="{00000000-0008-0000-0200-0000D4720200}"/>
            </a:ext>
          </a:extLst>
        </xdr:cNvPr>
        <xdr:cNvSpPr>
          <a:spLocks noChangeArrowheads="1"/>
        </xdr:cNvSpPr>
      </xdr:nvSpPr>
      <xdr:spPr bwMode="auto">
        <a:xfrm>
          <a:off x="5514975" y="178974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160469" name="AutoShape 676">
          <a:extLst>
            <a:ext uri="{FF2B5EF4-FFF2-40B4-BE49-F238E27FC236}">
              <a16:creationId xmlns:a16="http://schemas.microsoft.com/office/drawing/2014/main" id="{00000000-0008-0000-0200-0000D5720200}"/>
            </a:ext>
          </a:extLst>
        </xdr:cNvPr>
        <xdr:cNvSpPr>
          <a:spLocks noChangeArrowheads="1"/>
        </xdr:cNvSpPr>
      </xdr:nvSpPr>
      <xdr:spPr bwMode="auto">
        <a:xfrm>
          <a:off x="5514975" y="178974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160470" name="AutoShape 677">
          <a:extLst>
            <a:ext uri="{FF2B5EF4-FFF2-40B4-BE49-F238E27FC236}">
              <a16:creationId xmlns:a16="http://schemas.microsoft.com/office/drawing/2014/main" id="{00000000-0008-0000-0200-0000D6720200}"/>
            </a:ext>
          </a:extLst>
        </xdr:cNvPr>
        <xdr:cNvSpPr>
          <a:spLocks noChangeArrowheads="1"/>
        </xdr:cNvSpPr>
      </xdr:nvSpPr>
      <xdr:spPr bwMode="auto">
        <a:xfrm>
          <a:off x="5514975" y="178974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160471" name="AutoShape 678">
          <a:extLst>
            <a:ext uri="{FF2B5EF4-FFF2-40B4-BE49-F238E27FC236}">
              <a16:creationId xmlns:a16="http://schemas.microsoft.com/office/drawing/2014/main" id="{00000000-0008-0000-0200-0000D7720200}"/>
            </a:ext>
          </a:extLst>
        </xdr:cNvPr>
        <xdr:cNvSpPr>
          <a:spLocks noChangeArrowheads="1"/>
        </xdr:cNvSpPr>
      </xdr:nvSpPr>
      <xdr:spPr bwMode="auto">
        <a:xfrm>
          <a:off x="5514975" y="178974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160472" name="AutoShape 679">
          <a:extLst>
            <a:ext uri="{FF2B5EF4-FFF2-40B4-BE49-F238E27FC236}">
              <a16:creationId xmlns:a16="http://schemas.microsoft.com/office/drawing/2014/main" id="{00000000-0008-0000-0200-0000D8720200}"/>
            </a:ext>
          </a:extLst>
        </xdr:cNvPr>
        <xdr:cNvSpPr>
          <a:spLocks noChangeArrowheads="1"/>
        </xdr:cNvSpPr>
      </xdr:nvSpPr>
      <xdr:spPr bwMode="auto">
        <a:xfrm>
          <a:off x="5514975" y="178974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160473" name="AutoShape 680">
          <a:extLst>
            <a:ext uri="{FF2B5EF4-FFF2-40B4-BE49-F238E27FC236}">
              <a16:creationId xmlns:a16="http://schemas.microsoft.com/office/drawing/2014/main" id="{00000000-0008-0000-0200-0000D9720200}"/>
            </a:ext>
          </a:extLst>
        </xdr:cNvPr>
        <xdr:cNvSpPr>
          <a:spLocks noChangeArrowheads="1"/>
        </xdr:cNvSpPr>
      </xdr:nvSpPr>
      <xdr:spPr bwMode="auto">
        <a:xfrm>
          <a:off x="5514975" y="178974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160474" name="AutoShape 681">
          <a:extLst>
            <a:ext uri="{FF2B5EF4-FFF2-40B4-BE49-F238E27FC236}">
              <a16:creationId xmlns:a16="http://schemas.microsoft.com/office/drawing/2014/main" id="{00000000-0008-0000-0200-0000DA720200}"/>
            </a:ext>
          </a:extLst>
        </xdr:cNvPr>
        <xdr:cNvSpPr>
          <a:spLocks noChangeArrowheads="1"/>
        </xdr:cNvSpPr>
      </xdr:nvSpPr>
      <xdr:spPr bwMode="auto">
        <a:xfrm>
          <a:off x="5514975" y="178974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160475" name="AutoShape 682">
          <a:extLst>
            <a:ext uri="{FF2B5EF4-FFF2-40B4-BE49-F238E27FC236}">
              <a16:creationId xmlns:a16="http://schemas.microsoft.com/office/drawing/2014/main" id="{00000000-0008-0000-0200-0000DB720200}"/>
            </a:ext>
          </a:extLst>
        </xdr:cNvPr>
        <xdr:cNvSpPr>
          <a:spLocks noChangeArrowheads="1"/>
        </xdr:cNvSpPr>
      </xdr:nvSpPr>
      <xdr:spPr bwMode="auto">
        <a:xfrm>
          <a:off x="5514975" y="178974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160476" name="AutoShape 683">
          <a:extLst>
            <a:ext uri="{FF2B5EF4-FFF2-40B4-BE49-F238E27FC236}">
              <a16:creationId xmlns:a16="http://schemas.microsoft.com/office/drawing/2014/main" id="{00000000-0008-0000-0200-0000DC720200}"/>
            </a:ext>
          </a:extLst>
        </xdr:cNvPr>
        <xdr:cNvSpPr>
          <a:spLocks noChangeArrowheads="1"/>
        </xdr:cNvSpPr>
      </xdr:nvSpPr>
      <xdr:spPr bwMode="auto">
        <a:xfrm>
          <a:off x="5514975" y="178974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160477" name="AutoShape 684">
          <a:extLst>
            <a:ext uri="{FF2B5EF4-FFF2-40B4-BE49-F238E27FC236}">
              <a16:creationId xmlns:a16="http://schemas.microsoft.com/office/drawing/2014/main" id="{00000000-0008-0000-0200-0000DD720200}"/>
            </a:ext>
          </a:extLst>
        </xdr:cNvPr>
        <xdr:cNvSpPr>
          <a:spLocks noChangeArrowheads="1"/>
        </xdr:cNvSpPr>
      </xdr:nvSpPr>
      <xdr:spPr bwMode="auto">
        <a:xfrm>
          <a:off x="5514975" y="178974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160478" name="AutoShape 685">
          <a:extLst>
            <a:ext uri="{FF2B5EF4-FFF2-40B4-BE49-F238E27FC236}">
              <a16:creationId xmlns:a16="http://schemas.microsoft.com/office/drawing/2014/main" id="{00000000-0008-0000-0200-0000DE720200}"/>
            </a:ext>
          </a:extLst>
        </xdr:cNvPr>
        <xdr:cNvSpPr>
          <a:spLocks noChangeArrowheads="1"/>
        </xdr:cNvSpPr>
      </xdr:nvSpPr>
      <xdr:spPr bwMode="auto">
        <a:xfrm>
          <a:off x="5514975" y="178974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160479" name="AutoShape 686">
          <a:extLst>
            <a:ext uri="{FF2B5EF4-FFF2-40B4-BE49-F238E27FC236}">
              <a16:creationId xmlns:a16="http://schemas.microsoft.com/office/drawing/2014/main" id="{00000000-0008-0000-0200-0000DF720200}"/>
            </a:ext>
          </a:extLst>
        </xdr:cNvPr>
        <xdr:cNvSpPr>
          <a:spLocks noChangeArrowheads="1"/>
        </xdr:cNvSpPr>
      </xdr:nvSpPr>
      <xdr:spPr bwMode="auto">
        <a:xfrm>
          <a:off x="5514975" y="178974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160480" name="AutoShape 687">
          <a:extLst>
            <a:ext uri="{FF2B5EF4-FFF2-40B4-BE49-F238E27FC236}">
              <a16:creationId xmlns:a16="http://schemas.microsoft.com/office/drawing/2014/main" id="{00000000-0008-0000-0200-0000E0720200}"/>
            </a:ext>
          </a:extLst>
        </xdr:cNvPr>
        <xdr:cNvSpPr>
          <a:spLocks noChangeArrowheads="1"/>
        </xdr:cNvSpPr>
      </xdr:nvSpPr>
      <xdr:spPr bwMode="auto">
        <a:xfrm>
          <a:off x="5514975" y="178974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160481" name="AutoShape 688">
          <a:extLst>
            <a:ext uri="{FF2B5EF4-FFF2-40B4-BE49-F238E27FC236}">
              <a16:creationId xmlns:a16="http://schemas.microsoft.com/office/drawing/2014/main" id="{00000000-0008-0000-0200-0000E1720200}"/>
            </a:ext>
          </a:extLst>
        </xdr:cNvPr>
        <xdr:cNvSpPr>
          <a:spLocks noChangeArrowheads="1"/>
        </xdr:cNvSpPr>
      </xdr:nvSpPr>
      <xdr:spPr bwMode="auto">
        <a:xfrm>
          <a:off x="5514975" y="178974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160482" name="AutoShape 689">
          <a:extLst>
            <a:ext uri="{FF2B5EF4-FFF2-40B4-BE49-F238E27FC236}">
              <a16:creationId xmlns:a16="http://schemas.microsoft.com/office/drawing/2014/main" id="{00000000-0008-0000-0200-0000E2720200}"/>
            </a:ext>
          </a:extLst>
        </xdr:cNvPr>
        <xdr:cNvSpPr>
          <a:spLocks noChangeArrowheads="1"/>
        </xdr:cNvSpPr>
      </xdr:nvSpPr>
      <xdr:spPr bwMode="auto">
        <a:xfrm>
          <a:off x="5514975" y="178974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142875</xdr:rowOff>
    </xdr:from>
    <xdr:to>
      <xdr:col>7</xdr:col>
      <xdr:colOff>0</xdr:colOff>
      <xdr:row>70</xdr:row>
      <xdr:rowOff>0</xdr:rowOff>
    </xdr:to>
    <xdr:sp macro="" textlink="">
      <xdr:nvSpPr>
        <xdr:cNvPr id="160483" name="AutoShape 690">
          <a:extLst>
            <a:ext uri="{FF2B5EF4-FFF2-40B4-BE49-F238E27FC236}">
              <a16:creationId xmlns:a16="http://schemas.microsoft.com/office/drawing/2014/main" id="{00000000-0008-0000-0200-0000E3720200}"/>
            </a:ext>
          </a:extLst>
        </xdr:cNvPr>
        <xdr:cNvSpPr>
          <a:spLocks noChangeArrowheads="1"/>
        </xdr:cNvSpPr>
      </xdr:nvSpPr>
      <xdr:spPr bwMode="auto">
        <a:xfrm>
          <a:off x="5514975" y="18040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142875</xdr:rowOff>
    </xdr:from>
    <xdr:to>
      <xdr:col>7</xdr:col>
      <xdr:colOff>0</xdr:colOff>
      <xdr:row>70</xdr:row>
      <xdr:rowOff>0</xdr:rowOff>
    </xdr:to>
    <xdr:sp macro="" textlink="">
      <xdr:nvSpPr>
        <xdr:cNvPr id="160484" name="AutoShape 691">
          <a:extLst>
            <a:ext uri="{FF2B5EF4-FFF2-40B4-BE49-F238E27FC236}">
              <a16:creationId xmlns:a16="http://schemas.microsoft.com/office/drawing/2014/main" id="{00000000-0008-0000-0200-0000E4720200}"/>
            </a:ext>
          </a:extLst>
        </xdr:cNvPr>
        <xdr:cNvSpPr>
          <a:spLocks noChangeArrowheads="1"/>
        </xdr:cNvSpPr>
      </xdr:nvSpPr>
      <xdr:spPr bwMode="auto">
        <a:xfrm>
          <a:off x="5514975" y="18040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142875</xdr:rowOff>
    </xdr:from>
    <xdr:to>
      <xdr:col>7</xdr:col>
      <xdr:colOff>0</xdr:colOff>
      <xdr:row>70</xdr:row>
      <xdr:rowOff>0</xdr:rowOff>
    </xdr:to>
    <xdr:sp macro="" textlink="">
      <xdr:nvSpPr>
        <xdr:cNvPr id="160485" name="AutoShape 692">
          <a:extLst>
            <a:ext uri="{FF2B5EF4-FFF2-40B4-BE49-F238E27FC236}">
              <a16:creationId xmlns:a16="http://schemas.microsoft.com/office/drawing/2014/main" id="{00000000-0008-0000-0200-0000E5720200}"/>
            </a:ext>
          </a:extLst>
        </xdr:cNvPr>
        <xdr:cNvSpPr>
          <a:spLocks noChangeArrowheads="1"/>
        </xdr:cNvSpPr>
      </xdr:nvSpPr>
      <xdr:spPr bwMode="auto">
        <a:xfrm>
          <a:off x="5514975" y="18040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142875</xdr:rowOff>
    </xdr:from>
    <xdr:to>
      <xdr:col>7</xdr:col>
      <xdr:colOff>0</xdr:colOff>
      <xdr:row>70</xdr:row>
      <xdr:rowOff>0</xdr:rowOff>
    </xdr:to>
    <xdr:sp macro="" textlink="">
      <xdr:nvSpPr>
        <xdr:cNvPr id="160486" name="AutoShape 693">
          <a:extLst>
            <a:ext uri="{FF2B5EF4-FFF2-40B4-BE49-F238E27FC236}">
              <a16:creationId xmlns:a16="http://schemas.microsoft.com/office/drawing/2014/main" id="{00000000-0008-0000-0200-0000E6720200}"/>
            </a:ext>
          </a:extLst>
        </xdr:cNvPr>
        <xdr:cNvSpPr>
          <a:spLocks noChangeArrowheads="1"/>
        </xdr:cNvSpPr>
      </xdr:nvSpPr>
      <xdr:spPr bwMode="auto">
        <a:xfrm>
          <a:off x="5514975" y="18040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142875</xdr:rowOff>
    </xdr:from>
    <xdr:to>
      <xdr:col>7</xdr:col>
      <xdr:colOff>0</xdr:colOff>
      <xdr:row>70</xdr:row>
      <xdr:rowOff>0</xdr:rowOff>
    </xdr:to>
    <xdr:sp macro="" textlink="">
      <xdr:nvSpPr>
        <xdr:cNvPr id="160487" name="AutoShape 694">
          <a:extLst>
            <a:ext uri="{FF2B5EF4-FFF2-40B4-BE49-F238E27FC236}">
              <a16:creationId xmlns:a16="http://schemas.microsoft.com/office/drawing/2014/main" id="{00000000-0008-0000-0200-0000E7720200}"/>
            </a:ext>
          </a:extLst>
        </xdr:cNvPr>
        <xdr:cNvSpPr>
          <a:spLocks noChangeArrowheads="1"/>
        </xdr:cNvSpPr>
      </xdr:nvSpPr>
      <xdr:spPr bwMode="auto">
        <a:xfrm>
          <a:off x="5514975" y="18040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142875</xdr:rowOff>
    </xdr:from>
    <xdr:to>
      <xdr:col>7</xdr:col>
      <xdr:colOff>0</xdr:colOff>
      <xdr:row>70</xdr:row>
      <xdr:rowOff>0</xdr:rowOff>
    </xdr:to>
    <xdr:sp macro="" textlink="">
      <xdr:nvSpPr>
        <xdr:cNvPr id="160488" name="AutoShape 695">
          <a:extLst>
            <a:ext uri="{FF2B5EF4-FFF2-40B4-BE49-F238E27FC236}">
              <a16:creationId xmlns:a16="http://schemas.microsoft.com/office/drawing/2014/main" id="{00000000-0008-0000-0200-0000E8720200}"/>
            </a:ext>
          </a:extLst>
        </xdr:cNvPr>
        <xdr:cNvSpPr>
          <a:spLocks noChangeArrowheads="1"/>
        </xdr:cNvSpPr>
      </xdr:nvSpPr>
      <xdr:spPr bwMode="auto">
        <a:xfrm>
          <a:off x="5514975" y="18040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142875</xdr:rowOff>
    </xdr:from>
    <xdr:to>
      <xdr:col>7</xdr:col>
      <xdr:colOff>0</xdr:colOff>
      <xdr:row>70</xdr:row>
      <xdr:rowOff>0</xdr:rowOff>
    </xdr:to>
    <xdr:sp macro="" textlink="">
      <xdr:nvSpPr>
        <xdr:cNvPr id="160489" name="AutoShape 696">
          <a:extLst>
            <a:ext uri="{FF2B5EF4-FFF2-40B4-BE49-F238E27FC236}">
              <a16:creationId xmlns:a16="http://schemas.microsoft.com/office/drawing/2014/main" id="{00000000-0008-0000-0200-0000E9720200}"/>
            </a:ext>
          </a:extLst>
        </xdr:cNvPr>
        <xdr:cNvSpPr>
          <a:spLocks noChangeArrowheads="1"/>
        </xdr:cNvSpPr>
      </xdr:nvSpPr>
      <xdr:spPr bwMode="auto">
        <a:xfrm>
          <a:off x="5514975" y="18040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142875</xdr:rowOff>
    </xdr:from>
    <xdr:to>
      <xdr:col>7</xdr:col>
      <xdr:colOff>0</xdr:colOff>
      <xdr:row>70</xdr:row>
      <xdr:rowOff>0</xdr:rowOff>
    </xdr:to>
    <xdr:sp macro="" textlink="">
      <xdr:nvSpPr>
        <xdr:cNvPr id="160490" name="AutoShape 697">
          <a:extLst>
            <a:ext uri="{FF2B5EF4-FFF2-40B4-BE49-F238E27FC236}">
              <a16:creationId xmlns:a16="http://schemas.microsoft.com/office/drawing/2014/main" id="{00000000-0008-0000-0200-0000EA720200}"/>
            </a:ext>
          </a:extLst>
        </xdr:cNvPr>
        <xdr:cNvSpPr>
          <a:spLocks noChangeArrowheads="1"/>
        </xdr:cNvSpPr>
      </xdr:nvSpPr>
      <xdr:spPr bwMode="auto">
        <a:xfrm>
          <a:off x="5514975" y="18040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142875</xdr:rowOff>
    </xdr:from>
    <xdr:to>
      <xdr:col>7</xdr:col>
      <xdr:colOff>0</xdr:colOff>
      <xdr:row>70</xdr:row>
      <xdr:rowOff>0</xdr:rowOff>
    </xdr:to>
    <xdr:sp macro="" textlink="">
      <xdr:nvSpPr>
        <xdr:cNvPr id="160491" name="AutoShape 698">
          <a:extLst>
            <a:ext uri="{FF2B5EF4-FFF2-40B4-BE49-F238E27FC236}">
              <a16:creationId xmlns:a16="http://schemas.microsoft.com/office/drawing/2014/main" id="{00000000-0008-0000-0200-0000EB720200}"/>
            </a:ext>
          </a:extLst>
        </xdr:cNvPr>
        <xdr:cNvSpPr>
          <a:spLocks noChangeArrowheads="1"/>
        </xdr:cNvSpPr>
      </xdr:nvSpPr>
      <xdr:spPr bwMode="auto">
        <a:xfrm>
          <a:off x="5514975" y="18040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142875</xdr:rowOff>
    </xdr:from>
    <xdr:to>
      <xdr:col>7</xdr:col>
      <xdr:colOff>0</xdr:colOff>
      <xdr:row>70</xdr:row>
      <xdr:rowOff>0</xdr:rowOff>
    </xdr:to>
    <xdr:sp macro="" textlink="">
      <xdr:nvSpPr>
        <xdr:cNvPr id="160492" name="AutoShape 699">
          <a:extLst>
            <a:ext uri="{FF2B5EF4-FFF2-40B4-BE49-F238E27FC236}">
              <a16:creationId xmlns:a16="http://schemas.microsoft.com/office/drawing/2014/main" id="{00000000-0008-0000-0200-0000EC720200}"/>
            </a:ext>
          </a:extLst>
        </xdr:cNvPr>
        <xdr:cNvSpPr>
          <a:spLocks noChangeArrowheads="1"/>
        </xdr:cNvSpPr>
      </xdr:nvSpPr>
      <xdr:spPr bwMode="auto">
        <a:xfrm>
          <a:off x="5514975" y="18040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142875</xdr:rowOff>
    </xdr:from>
    <xdr:to>
      <xdr:col>7</xdr:col>
      <xdr:colOff>0</xdr:colOff>
      <xdr:row>70</xdr:row>
      <xdr:rowOff>0</xdr:rowOff>
    </xdr:to>
    <xdr:sp macro="" textlink="">
      <xdr:nvSpPr>
        <xdr:cNvPr id="160493" name="AutoShape 700">
          <a:extLst>
            <a:ext uri="{FF2B5EF4-FFF2-40B4-BE49-F238E27FC236}">
              <a16:creationId xmlns:a16="http://schemas.microsoft.com/office/drawing/2014/main" id="{00000000-0008-0000-0200-0000ED720200}"/>
            </a:ext>
          </a:extLst>
        </xdr:cNvPr>
        <xdr:cNvSpPr>
          <a:spLocks noChangeArrowheads="1"/>
        </xdr:cNvSpPr>
      </xdr:nvSpPr>
      <xdr:spPr bwMode="auto">
        <a:xfrm>
          <a:off x="5514975" y="18040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142875</xdr:rowOff>
    </xdr:from>
    <xdr:to>
      <xdr:col>7</xdr:col>
      <xdr:colOff>0</xdr:colOff>
      <xdr:row>70</xdr:row>
      <xdr:rowOff>0</xdr:rowOff>
    </xdr:to>
    <xdr:sp macro="" textlink="">
      <xdr:nvSpPr>
        <xdr:cNvPr id="160494" name="AutoShape 701">
          <a:extLst>
            <a:ext uri="{FF2B5EF4-FFF2-40B4-BE49-F238E27FC236}">
              <a16:creationId xmlns:a16="http://schemas.microsoft.com/office/drawing/2014/main" id="{00000000-0008-0000-0200-0000EE720200}"/>
            </a:ext>
          </a:extLst>
        </xdr:cNvPr>
        <xdr:cNvSpPr>
          <a:spLocks noChangeArrowheads="1"/>
        </xdr:cNvSpPr>
      </xdr:nvSpPr>
      <xdr:spPr bwMode="auto">
        <a:xfrm>
          <a:off x="5514975" y="18040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142875</xdr:rowOff>
    </xdr:from>
    <xdr:to>
      <xdr:col>7</xdr:col>
      <xdr:colOff>0</xdr:colOff>
      <xdr:row>70</xdr:row>
      <xdr:rowOff>0</xdr:rowOff>
    </xdr:to>
    <xdr:sp macro="" textlink="">
      <xdr:nvSpPr>
        <xdr:cNvPr id="160495" name="AutoShape 702">
          <a:extLst>
            <a:ext uri="{FF2B5EF4-FFF2-40B4-BE49-F238E27FC236}">
              <a16:creationId xmlns:a16="http://schemas.microsoft.com/office/drawing/2014/main" id="{00000000-0008-0000-0200-0000EF720200}"/>
            </a:ext>
          </a:extLst>
        </xdr:cNvPr>
        <xdr:cNvSpPr>
          <a:spLocks noChangeArrowheads="1"/>
        </xdr:cNvSpPr>
      </xdr:nvSpPr>
      <xdr:spPr bwMode="auto">
        <a:xfrm>
          <a:off x="5514975" y="18040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142875</xdr:rowOff>
    </xdr:from>
    <xdr:to>
      <xdr:col>7</xdr:col>
      <xdr:colOff>0</xdr:colOff>
      <xdr:row>70</xdr:row>
      <xdr:rowOff>0</xdr:rowOff>
    </xdr:to>
    <xdr:sp macro="" textlink="">
      <xdr:nvSpPr>
        <xdr:cNvPr id="160496" name="AutoShape 703">
          <a:extLst>
            <a:ext uri="{FF2B5EF4-FFF2-40B4-BE49-F238E27FC236}">
              <a16:creationId xmlns:a16="http://schemas.microsoft.com/office/drawing/2014/main" id="{00000000-0008-0000-0200-0000F0720200}"/>
            </a:ext>
          </a:extLst>
        </xdr:cNvPr>
        <xdr:cNvSpPr>
          <a:spLocks noChangeArrowheads="1"/>
        </xdr:cNvSpPr>
      </xdr:nvSpPr>
      <xdr:spPr bwMode="auto">
        <a:xfrm>
          <a:off x="5514975" y="18040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104775</xdr:rowOff>
    </xdr:from>
    <xdr:to>
      <xdr:col>7</xdr:col>
      <xdr:colOff>0</xdr:colOff>
      <xdr:row>70</xdr:row>
      <xdr:rowOff>0</xdr:rowOff>
    </xdr:to>
    <xdr:sp macro="" textlink="">
      <xdr:nvSpPr>
        <xdr:cNvPr id="160497" name="AutoShape 704">
          <a:extLst>
            <a:ext uri="{FF2B5EF4-FFF2-40B4-BE49-F238E27FC236}">
              <a16:creationId xmlns:a16="http://schemas.microsoft.com/office/drawing/2014/main" id="{00000000-0008-0000-0200-0000F1720200}"/>
            </a:ext>
          </a:extLst>
        </xdr:cNvPr>
        <xdr:cNvSpPr>
          <a:spLocks noChangeArrowheads="1"/>
        </xdr:cNvSpPr>
      </xdr:nvSpPr>
      <xdr:spPr bwMode="auto">
        <a:xfrm>
          <a:off x="5514975" y="18002250"/>
          <a:ext cx="0" cy="161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69</xdr:row>
      <xdr:rowOff>123825</xdr:rowOff>
    </xdr:from>
    <xdr:to>
      <xdr:col>7</xdr:col>
      <xdr:colOff>0</xdr:colOff>
      <xdr:row>70</xdr:row>
      <xdr:rowOff>0</xdr:rowOff>
    </xdr:to>
    <xdr:sp macro="" textlink="">
      <xdr:nvSpPr>
        <xdr:cNvPr id="160498" name="AutoShape 705">
          <a:extLst>
            <a:ext uri="{FF2B5EF4-FFF2-40B4-BE49-F238E27FC236}">
              <a16:creationId xmlns:a16="http://schemas.microsoft.com/office/drawing/2014/main" id="{00000000-0008-0000-0200-0000F2720200}"/>
            </a:ext>
          </a:extLst>
        </xdr:cNvPr>
        <xdr:cNvSpPr>
          <a:spLocks noChangeArrowheads="1"/>
        </xdr:cNvSpPr>
      </xdr:nvSpPr>
      <xdr:spPr bwMode="auto">
        <a:xfrm>
          <a:off x="5514975" y="18021300"/>
          <a:ext cx="0" cy="14287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0</xdr:rowOff>
    </xdr:from>
    <xdr:to>
      <xdr:col>7</xdr:col>
      <xdr:colOff>0</xdr:colOff>
      <xdr:row>105</xdr:row>
      <xdr:rowOff>0</xdr:rowOff>
    </xdr:to>
    <xdr:sp macro="" textlink="">
      <xdr:nvSpPr>
        <xdr:cNvPr id="160499" name="AutoShape 706">
          <a:extLst>
            <a:ext uri="{FF2B5EF4-FFF2-40B4-BE49-F238E27FC236}">
              <a16:creationId xmlns:a16="http://schemas.microsoft.com/office/drawing/2014/main" id="{00000000-0008-0000-0200-0000F3720200}"/>
            </a:ext>
          </a:extLst>
        </xdr:cNvPr>
        <xdr:cNvSpPr>
          <a:spLocks noChangeArrowheads="1"/>
        </xdr:cNvSpPr>
      </xdr:nvSpPr>
      <xdr:spPr bwMode="auto">
        <a:xfrm>
          <a:off x="5514975" y="27498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0</xdr:rowOff>
    </xdr:from>
    <xdr:to>
      <xdr:col>7</xdr:col>
      <xdr:colOff>0</xdr:colOff>
      <xdr:row>105</xdr:row>
      <xdr:rowOff>0</xdr:rowOff>
    </xdr:to>
    <xdr:sp macro="" textlink="">
      <xdr:nvSpPr>
        <xdr:cNvPr id="160500" name="AutoShape 707">
          <a:extLst>
            <a:ext uri="{FF2B5EF4-FFF2-40B4-BE49-F238E27FC236}">
              <a16:creationId xmlns:a16="http://schemas.microsoft.com/office/drawing/2014/main" id="{00000000-0008-0000-0200-0000F4720200}"/>
            </a:ext>
          </a:extLst>
        </xdr:cNvPr>
        <xdr:cNvSpPr>
          <a:spLocks noChangeArrowheads="1"/>
        </xdr:cNvSpPr>
      </xdr:nvSpPr>
      <xdr:spPr bwMode="auto">
        <a:xfrm>
          <a:off x="5514975" y="27498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0</xdr:rowOff>
    </xdr:from>
    <xdr:to>
      <xdr:col>7</xdr:col>
      <xdr:colOff>0</xdr:colOff>
      <xdr:row>105</xdr:row>
      <xdr:rowOff>0</xdr:rowOff>
    </xdr:to>
    <xdr:sp macro="" textlink="">
      <xdr:nvSpPr>
        <xdr:cNvPr id="160501" name="AutoShape 708">
          <a:extLst>
            <a:ext uri="{FF2B5EF4-FFF2-40B4-BE49-F238E27FC236}">
              <a16:creationId xmlns:a16="http://schemas.microsoft.com/office/drawing/2014/main" id="{00000000-0008-0000-0200-0000F5720200}"/>
            </a:ext>
          </a:extLst>
        </xdr:cNvPr>
        <xdr:cNvSpPr>
          <a:spLocks noChangeArrowheads="1"/>
        </xdr:cNvSpPr>
      </xdr:nvSpPr>
      <xdr:spPr bwMode="auto">
        <a:xfrm>
          <a:off x="5514975" y="27498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0</xdr:rowOff>
    </xdr:from>
    <xdr:to>
      <xdr:col>7</xdr:col>
      <xdr:colOff>0</xdr:colOff>
      <xdr:row>105</xdr:row>
      <xdr:rowOff>0</xdr:rowOff>
    </xdr:to>
    <xdr:sp macro="" textlink="">
      <xdr:nvSpPr>
        <xdr:cNvPr id="160502" name="AutoShape 709">
          <a:extLst>
            <a:ext uri="{FF2B5EF4-FFF2-40B4-BE49-F238E27FC236}">
              <a16:creationId xmlns:a16="http://schemas.microsoft.com/office/drawing/2014/main" id="{00000000-0008-0000-0200-0000F6720200}"/>
            </a:ext>
          </a:extLst>
        </xdr:cNvPr>
        <xdr:cNvSpPr>
          <a:spLocks noChangeArrowheads="1"/>
        </xdr:cNvSpPr>
      </xdr:nvSpPr>
      <xdr:spPr bwMode="auto">
        <a:xfrm>
          <a:off x="5514975" y="27498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0</xdr:rowOff>
    </xdr:from>
    <xdr:to>
      <xdr:col>7</xdr:col>
      <xdr:colOff>0</xdr:colOff>
      <xdr:row>105</xdr:row>
      <xdr:rowOff>0</xdr:rowOff>
    </xdr:to>
    <xdr:sp macro="" textlink="">
      <xdr:nvSpPr>
        <xdr:cNvPr id="160503" name="AutoShape 710">
          <a:extLst>
            <a:ext uri="{FF2B5EF4-FFF2-40B4-BE49-F238E27FC236}">
              <a16:creationId xmlns:a16="http://schemas.microsoft.com/office/drawing/2014/main" id="{00000000-0008-0000-0200-0000F7720200}"/>
            </a:ext>
          </a:extLst>
        </xdr:cNvPr>
        <xdr:cNvSpPr>
          <a:spLocks noChangeArrowheads="1"/>
        </xdr:cNvSpPr>
      </xdr:nvSpPr>
      <xdr:spPr bwMode="auto">
        <a:xfrm>
          <a:off x="5514975" y="27498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0</xdr:rowOff>
    </xdr:from>
    <xdr:to>
      <xdr:col>7</xdr:col>
      <xdr:colOff>0</xdr:colOff>
      <xdr:row>105</xdr:row>
      <xdr:rowOff>0</xdr:rowOff>
    </xdr:to>
    <xdr:sp macro="" textlink="">
      <xdr:nvSpPr>
        <xdr:cNvPr id="160504" name="AutoShape 711">
          <a:extLst>
            <a:ext uri="{FF2B5EF4-FFF2-40B4-BE49-F238E27FC236}">
              <a16:creationId xmlns:a16="http://schemas.microsoft.com/office/drawing/2014/main" id="{00000000-0008-0000-0200-0000F8720200}"/>
            </a:ext>
          </a:extLst>
        </xdr:cNvPr>
        <xdr:cNvSpPr>
          <a:spLocks noChangeArrowheads="1"/>
        </xdr:cNvSpPr>
      </xdr:nvSpPr>
      <xdr:spPr bwMode="auto">
        <a:xfrm>
          <a:off x="5514975" y="27498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0</xdr:rowOff>
    </xdr:from>
    <xdr:to>
      <xdr:col>7</xdr:col>
      <xdr:colOff>0</xdr:colOff>
      <xdr:row>105</xdr:row>
      <xdr:rowOff>0</xdr:rowOff>
    </xdr:to>
    <xdr:sp macro="" textlink="">
      <xdr:nvSpPr>
        <xdr:cNvPr id="160505" name="AutoShape 712">
          <a:extLst>
            <a:ext uri="{FF2B5EF4-FFF2-40B4-BE49-F238E27FC236}">
              <a16:creationId xmlns:a16="http://schemas.microsoft.com/office/drawing/2014/main" id="{00000000-0008-0000-0200-0000F9720200}"/>
            </a:ext>
          </a:extLst>
        </xdr:cNvPr>
        <xdr:cNvSpPr>
          <a:spLocks noChangeArrowheads="1"/>
        </xdr:cNvSpPr>
      </xdr:nvSpPr>
      <xdr:spPr bwMode="auto">
        <a:xfrm>
          <a:off x="5514975" y="27498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0</xdr:rowOff>
    </xdr:from>
    <xdr:to>
      <xdr:col>7</xdr:col>
      <xdr:colOff>0</xdr:colOff>
      <xdr:row>105</xdr:row>
      <xdr:rowOff>0</xdr:rowOff>
    </xdr:to>
    <xdr:sp macro="" textlink="">
      <xdr:nvSpPr>
        <xdr:cNvPr id="160506" name="AutoShape 713">
          <a:extLst>
            <a:ext uri="{FF2B5EF4-FFF2-40B4-BE49-F238E27FC236}">
              <a16:creationId xmlns:a16="http://schemas.microsoft.com/office/drawing/2014/main" id="{00000000-0008-0000-0200-0000FA720200}"/>
            </a:ext>
          </a:extLst>
        </xdr:cNvPr>
        <xdr:cNvSpPr>
          <a:spLocks noChangeArrowheads="1"/>
        </xdr:cNvSpPr>
      </xdr:nvSpPr>
      <xdr:spPr bwMode="auto">
        <a:xfrm>
          <a:off x="5514975" y="27498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0</xdr:rowOff>
    </xdr:from>
    <xdr:to>
      <xdr:col>7</xdr:col>
      <xdr:colOff>0</xdr:colOff>
      <xdr:row>105</xdr:row>
      <xdr:rowOff>0</xdr:rowOff>
    </xdr:to>
    <xdr:sp macro="" textlink="">
      <xdr:nvSpPr>
        <xdr:cNvPr id="160507" name="AutoShape 714">
          <a:extLst>
            <a:ext uri="{FF2B5EF4-FFF2-40B4-BE49-F238E27FC236}">
              <a16:creationId xmlns:a16="http://schemas.microsoft.com/office/drawing/2014/main" id="{00000000-0008-0000-0200-0000FB720200}"/>
            </a:ext>
          </a:extLst>
        </xdr:cNvPr>
        <xdr:cNvSpPr>
          <a:spLocks noChangeArrowheads="1"/>
        </xdr:cNvSpPr>
      </xdr:nvSpPr>
      <xdr:spPr bwMode="auto">
        <a:xfrm>
          <a:off x="5514975" y="27498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0</xdr:rowOff>
    </xdr:from>
    <xdr:to>
      <xdr:col>7</xdr:col>
      <xdr:colOff>0</xdr:colOff>
      <xdr:row>105</xdr:row>
      <xdr:rowOff>0</xdr:rowOff>
    </xdr:to>
    <xdr:sp macro="" textlink="">
      <xdr:nvSpPr>
        <xdr:cNvPr id="160508" name="AutoShape 715">
          <a:extLst>
            <a:ext uri="{FF2B5EF4-FFF2-40B4-BE49-F238E27FC236}">
              <a16:creationId xmlns:a16="http://schemas.microsoft.com/office/drawing/2014/main" id="{00000000-0008-0000-0200-0000FC720200}"/>
            </a:ext>
          </a:extLst>
        </xdr:cNvPr>
        <xdr:cNvSpPr>
          <a:spLocks noChangeArrowheads="1"/>
        </xdr:cNvSpPr>
      </xdr:nvSpPr>
      <xdr:spPr bwMode="auto">
        <a:xfrm>
          <a:off x="5514975" y="27498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0</xdr:rowOff>
    </xdr:from>
    <xdr:to>
      <xdr:col>7</xdr:col>
      <xdr:colOff>0</xdr:colOff>
      <xdr:row>105</xdr:row>
      <xdr:rowOff>0</xdr:rowOff>
    </xdr:to>
    <xdr:sp macro="" textlink="">
      <xdr:nvSpPr>
        <xdr:cNvPr id="160509" name="AutoShape 716">
          <a:extLst>
            <a:ext uri="{FF2B5EF4-FFF2-40B4-BE49-F238E27FC236}">
              <a16:creationId xmlns:a16="http://schemas.microsoft.com/office/drawing/2014/main" id="{00000000-0008-0000-0200-0000FD720200}"/>
            </a:ext>
          </a:extLst>
        </xdr:cNvPr>
        <xdr:cNvSpPr>
          <a:spLocks noChangeArrowheads="1"/>
        </xdr:cNvSpPr>
      </xdr:nvSpPr>
      <xdr:spPr bwMode="auto">
        <a:xfrm>
          <a:off x="5514975" y="27498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0</xdr:rowOff>
    </xdr:from>
    <xdr:to>
      <xdr:col>7</xdr:col>
      <xdr:colOff>0</xdr:colOff>
      <xdr:row>105</xdr:row>
      <xdr:rowOff>0</xdr:rowOff>
    </xdr:to>
    <xdr:sp macro="" textlink="">
      <xdr:nvSpPr>
        <xdr:cNvPr id="160510" name="AutoShape 717">
          <a:extLst>
            <a:ext uri="{FF2B5EF4-FFF2-40B4-BE49-F238E27FC236}">
              <a16:creationId xmlns:a16="http://schemas.microsoft.com/office/drawing/2014/main" id="{00000000-0008-0000-0200-0000FE720200}"/>
            </a:ext>
          </a:extLst>
        </xdr:cNvPr>
        <xdr:cNvSpPr>
          <a:spLocks noChangeArrowheads="1"/>
        </xdr:cNvSpPr>
      </xdr:nvSpPr>
      <xdr:spPr bwMode="auto">
        <a:xfrm>
          <a:off x="5514975" y="27498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0</xdr:rowOff>
    </xdr:from>
    <xdr:to>
      <xdr:col>7</xdr:col>
      <xdr:colOff>0</xdr:colOff>
      <xdr:row>105</xdr:row>
      <xdr:rowOff>0</xdr:rowOff>
    </xdr:to>
    <xdr:sp macro="" textlink="">
      <xdr:nvSpPr>
        <xdr:cNvPr id="160511" name="AutoShape 718">
          <a:extLst>
            <a:ext uri="{FF2B5EF4-FFF2-40B4-BE49-F238E27FC236}">
              <a16:creationId xmlns:a16="http://schemas.microsoft.com/office/drawing/2014/main" id="{00000000-0008-0000-0200-0000FF720200}"/>
            </a:ext>
          </a:extLst>
        </xdr:cNvPr>
        <xdr:cNvSpPr>
          <a:spLocks noChangeArrowheads="1"/>
        </xdr:cNvSpPr>
      </xdr:nvSpPr>
      <xdr:spPr bwMode="auto">
        <a:xfrm>
          <a:off x="5514975" y="27498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0</xdr:rowOff>
    </xdr:from>
    <xdr:to>
      <xdr:col>7</xdr:col>
      <xdr:colOff>0</xdr:colOff>
      <xdr:row>105</xdr:row>
      <xdr:rowOff>0</xdr:rowOff>
    </xdr:to>
    <xdr:sp macro="" textlink="">
      <xdr:nvSpPr>
        <xdr:cNvPr id="160512" name="AutoShape 719">
          <a:extLst>
            <a:ext uri="{FF2B5EF4-FFF2-40B4-BE49-F238E27FC236}">
              <a16:creationId xmlns:a16="http://schemas.microsoft.com/office/drawing/2014/main" id="{00000000-0008-0000-0200-000000730200}"/>
            </a:ext>
          </a:extLst>
        </xdr:cNvPr>
        <xdr:cNvSpPr>
          <a:spLocks noChangeArrowheads="1"/>
        </xdr:cNvSpPr>
      </xdr:nvSpPr>
      <xdr:spPr bwMode="auto">
        <a:xfrm>
          <a:off x="5514975" y="27498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0</xdr:rowOff>
    </xdr:from>
    <xdr:to>
      <xdr:col>7</xdr:col>
      <xdr:colOff>0</xdr:colOff>
      <xdr:row>105</xdr:row>
      <xdr:rowOff>0</xdr:rowOff>
    </xdr:to>
    <xdr:sp macro="" textlink="">
      <xdr:nvSpPr>
        <xdr:cNvPr id="160513" name="AutoShape 720">
          <a:extLst>
            <a:ext uri="{FF2B5EF4-FFF2-40B4-BE49-F238E27FC236}">
              <a16:creationId xmlns:a16="http://schemas.microsoft.com/office/drawing/2014/main" id="{00000000-0008-0000-0200-000001730200}"/>
            </a:ext>
          </a:extLst>
        </xdr:cNvPr>
        <xdr:cNvSpPr>
          <a:spLocks noChangeArrowheads="1"/>
        </xdr:cNvSpPr>
      </xdr:nvSpPr>
      <xdr:spPr bwMode="auto">
        <a:xfrm>
          <a:off x="5514975" y="27498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0</xdr:rowOff>
    </xdr:from>
    <xdr:to>
      <xdr:col>7</xdr:col>
      <xdr:colOff>0</xdr:colOff>
      <xdr:row>105</xdr:row>
      <xdr:rowOff>0</xdr:rowOff>
    </xdr:to>
    <xdr:sp macro="" textlink="">
      <xdr:nvSpPr>
        <xdr:cNvPr id="160514" name="AutoShape 721">
          <a:extLst>
            <a:ext uri="{FF2B5EF4-FFF2-40B4-BE49-F238E27FC236}">
              <a16:creationId xmlns:a16="http://schemas.microsoft.com/office/drawing/2014/main" id="{00000000-0008-0000-0200-000002730200}"/>
            </a:ext>
          </a:extLst>
        </xdr:cNvPr>
        <xdr:cNvSpPr>
          <a:spLocks noChangeArrowheads="1"/>
        </xdr:cNvSpPr>
      </xdr:nvSpPr>
      <xdr:spPr bwMode="auto">
        <a:xfrm>
          <a:off x="5514975" y="27498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123825</xdr:rowOff>
    </xdr:from>
    <xdr:to>
      <xdr:col>7</xdr:col>
      <xdr:colOff>0</xdr:colOff>
      <xdr:row>106</xdr:row>
      <xdr:rowOff>0</xdr:rowOff>
    </xdr:to>
    <xdr:sp macro="" textlink="">
      <xdr:nvSpPr>
        <xdr:cNvPr id="160515" name="AutoShape 722">
          <a:extLst>
            <a:ext uri="{FF2B5EF4-FFF2-40B4-BE49-F238E27FC236}">
              <a16:creationId xmlns:a16="http://schemas.microsoft.com/office/drawing/2014/main" id="{00000000-0008-0000-0200-000003730200}"/>
            </a:ext>
          </a:extLst>
        </xdr:cNvPr>
        <xdr:cNvSpPr>
          <a:spLocks noChangeArrowheads="1"/>
        </xdr:cNvSpPr>
      </xdr:nvSpPr>
      <xdr:spPr bwMode="auto">
        <a:xfrm>
          <a:off x="5514975" y="27622500"/>
          <a:ext cx="0" cy="1143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123825</xdr:rowOff>
    </xdr:from>
    <xdr:to>
      <xdr:col>7</xdr:col>
      <xdr:colOff>0</xdr:colOff>
      <xdr:row>106</xdr:row>
      <xdr:rowOff>0</xdr:rowOff>
    </xdr:to>
    <xdr:sp macro="" textlink="">
      <xdr:nvSpPr>
        <xdr:cNvPr id="160516" name="AutoShape 723">
          <a:extLst>
            <a:ext uri="{FF2B5EF4-FFF2-40B4-BE49-F238E27FC236}">
              <a16:creationId xmlns:a16="http://schemas.microsoft.com/office/drawing/2014/main" id="{00000000-0008-0000-0200-000004730200}"/>
            </a:ext>
          </a:extLst>
        </xdr:cNvPr>
        <xdr:cNvSpPr>
          <a:spLocks noChangeArrowheads="1"/>
        </xdr:cNvSpPr>
      </xdr:nvSpPr>
      <xdr:spPr bwMode="auto">
        <a:xfrm>
          <a:off x="5514975" y="27622500"/>
          <a:ext cx="0" cy="1143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123825</xdr:rowOff>
    </xdr:from>
    <xdr:to>
      <xdr:col>7</xdr:col>
      <xdr:colOff>0</xdr:colOff>
      <xdr:row>106</xdr:row>
      <xdr:rowOff>0</xdr:rowOff>
    </xdr:to>
    <xdr:sp macro="" textlink="">
      <xdr:nvSpPr>
        <xdr:cNvPr id="160517" name="AutoShape 724">
          <a:extLst>
            <a:ext uri="{FF2B5EF4-FFF2-40B4-BE49-F238E27FC236}">
              <a16:creationId xmlns:a16="http://schemas.microsoft.com/office/drawing/2014/main" id="{00000000-0008-0000-0200-000005730200}"/>
            </a:ext>
          </a:extLst>
        </xdr:cNvPr>
        <xdr:cNvSpPr>
          <a:spLocks noChangeArrowheads="1"/>
        </xdr:cNvSpPr>
      </xdr:nvSpPr>
      <xdr:spPr bwMode="auto">
        <a:xfrm>
          <a:off x="5514975" y="27622500"/>
          <a:ext cx="0" cy="1143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123825</xdr:rowOff>
    </xdr:from>
    <xdr:to>
      <xdr:col>7</xdr:col>
      <xdr:colOff>0</xdr:colOff>
      <xdr:row>106</xdr:row>
      <xdr:rowOff>0</xdr:rowOff>
    </xdr:to>
    <xdr:sp macro="" textlink="">
      <xdr:nvSpPr>
        <xdr:cNvPr id="160518" name="AutoShape 725">
          <a:extLst>
            <a:ext uri="{FF2B5EF4-FFF2-40B4-BE49-F238E27FC236}">
              <a16:creationId xmlns:a16="http://schemas.microsoft.com/office/drawing/2014/main" id="{00000000-0008-0000-0200-000006730200}"/>
            </a:ext>
          </a:extLst>
        </xdr:cNvPr>
        <xdr:cNvSpPr>
          <a:spLocks noChangeArrowheads="1"/>
        </xdr:cNvSpPr>
      </xdr:nvSpPr>
      <xdr:spPr bwMode="auto">
        <a:xfrm>
          <a:off x="5514975" y="27622500"/>
          <a:ext cx="0" cy="1143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123825</xdr:rowOff>
    </xdr:from>
    <xdr:to>
      <xdr:col>7</xdr:col>
      <xdr:colOff>0</xdr:colOff>
      <xdr:row>106</xdr:row>
      <xdr:rowOff>0</xdr:rowOff>
    </xdr:to>
    <xdr:sp macro="" textlink="">
      <xdr:nvSpPr>
        <xdr:cNvPr id="160519" name="AutoShape 726">
          <a:extLst>
            <a:ext uri="{FF2B5EF4-FFF2-40B4-BE49-F238E27FC236}">
              <a16:creationId xmlns:a16="http://schemas.microsoft.com/office/drawing/2014/main" id="{00000000-0008-0000-0200-000007730200}"/>
            </a:ext>
          </a:extLst>
        </xdr:cNvPr>
        <xdr:cNvSpPr>
          <a:spLocks noChangeArrowheads="1"/>
        </xdr:cNvSpPr>
      </xdr:nvSpPr>
      <xdr:spPr bwMode="auto">
        <a:xfrm>
          <a:off x="5514975" y="27622500"/>
          <a:ext cx="0" cy="1143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123825</xdr:rowOff>
    </xdr:from>
    <xdr:to>
      <xdr:col>7</xdr:col>
      <xdr:colOff>0</xdr:colOff>
      <xdr:row>106</xdr:row>
      <xdr:rowOff>0</xdr:rowOff>
    </xdr:to>
    <xdr:sp macro="" textlink="">
      <xdr:nvSpPr>
        <xdr:cNvPr id="160520" name="AutoShape 727">
          <a:extLst>
            <a:ext uri="{FF2B5EF4-FFF2-40B4-BE49-F238E27FC236}">
              <a16:creationId xmlns:a16="http://schemas.microsoft.com/office/drawing/2014/main" id="{00000000-0008-0000-0200-000008730200}"/>
            </a:ext>
          </a:extLst>
        </xdr:cNvPr>
        <xdr:cNvSpPr>
          <a:spLocks noChangeArrowheads="1"/>
        </xdr:cNvSpPr>
      </xdr:nvSpPr>
      <xdr:spPr bwMode="auto">
        <a:xfrm>
          <a:off x="5514975" y="27622500"/>
          <a:ext cx="0" cy="1143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123825</xdr:rowOff>
    </xdr:from>
    <xdr:to>
      <xdr:col>7</xdr:col>
      <xdr:colOff>0</xdr:colOff>
      <xdr:row>106</xdr:row>
      <xdr:rowOff>0</xdr:rowOff>
    </xdr:to>
    <xdr:sp macro="" textlink="">
      <xdr:nvSpPr>
        <xdr:cNvPr id="160521" name="AutoShape 728">
          <a:extLst>
            <a:ext uri="{FF2B5EF4-FFF2-40B4-BE49-F238E27FC236}">
              <a16:creationId xmlns:a16="http://schemas.microsoft.com/office/drawing/2014/main" id="{00000000-0008-0000-0200-000009730200}"/>
            </a:ext>
          </a:extLst>
        </xdr:cNvPr>
        <xdr:cNvSpPr>
          <a:spLocks noChangeArrowheads="1"/>
        </xdr:cNvSpPr>
      </xdr:nvSpPr>
      <xdr:spPr bwMode="auto">
        <a:xfrm>
          <a:off x="5514975" y="27622500"/>
          <a:ext cx="0" cy="1143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123825</xdr:rowOff>
    </xdr:from>
    <xdr:to>
      <xdr:col>7</xdr:col>
      <xdr:colOff>0</xdr:colOff>
      <xdr:row>106</xdr:row>
      <xdr:rowOff>0</xdr:rowOff>
    </xdr:to>
    <xdr:sp macro="" textlink="">
      <xdr:nvSpPr>
        <xdr:cNvPr id="160522" name="AutoShape 729">
          <a:extLst>
            <a:ext uri="{FF2B5EF4-FFF2-40B4-BE49-F238E27FC236}">
              <a16:creationId xmlns:a16="http://schemas.microsoft.com/office/drawing/2014/main" id="{00000000-0008-0000-0200-00000A730200}"/>
            </a:ext>
          </a:extLst>
        </xdr:cNvPr>
        <xdr:cNvSpPr>
          <a:spLocks noChangeArrowheads="1"/>
        </xdr:cNvSpPr>
      </xdr:nvSpPr>
      <xdr:spPr bwMode="auto">
        <a:xfrm>
          <a:off x="5514975" y="27622500"/>
          <a:ext cx="0" cy="1143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123825</xdr:rowOff>
    </xdr:from>
    <xdr:to>
      <xdr:col>7</xdr:col>
      <xdr:colOff>0</xdr:colOff>
      <xdr:row>106</xdr:row>
      <xdr:rowOff>0</xdr:rowOff>
    </xdr:to>
    <xdr:sp macro="" textlink="">
      <xdr:nvSpPr>
        <xdr:cNvPr id="160523" name="AutoShape 730">
          <a:extLst>
            <a:ext uri="{FF2B5EF4-FFF2-40B4-BE49-F238E27FC236}">
              <a16:creationId xmlns:a16="http://schemas.microsoft.com/office/drawing/2014/main" id="{00000000-0008-0000-0200-00000B730200}"/>
            </a:ext>
          </a:extLst>
        </xdr:cNvPr>
        <xdr:cNvSpPr>
          <a:spLocks noChangeArrowheads="1"/>
        </xdr:cNvSpPr>
      </xdr:nvSpPr>
      <xdr:spPr bwMode="auto">
        <a:xfrm>
          <a:off x="5514975" y="27622500"/>
          <a:ext cx="0" cy="1143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123825</xdr:rowOff>
    </xdr:from>
    <xdr:to>
      <xdr:col>7</xdr:col>
      <xdr:colOff>0</xdr:colOff>
      <xdr:row>106</xdr:row>
      <xdr:rowOff>0</xdr:rowOff>
    </xdr:to>
    <xdr:sp macro="" textlink="">
      <xdr:nvSpPr>
        <xdr:cNvPr id="160524" name="AutoShape 731">
          <a:extLst>
            <a:ext uri="{FF2B5EF4-FFF2-40B4-BE49-F238E27FC236}">
              <a16:creationId xmlns:a16="http://schemas.microsoft.com/office/drawing/2014/main" id="{00000000-0008-0000-0200-00000C730200}"/>
            </a:ext>
          </a:extLst>
        </xdr:cNvPr>
        <xdr:cNvSpPr>
          <a:spLocks noChangeArrowheads="1"/>
        </xdr:cNvSpPr>
      </xdr:nvSpPr>
      <xdr:spPr bwMode="auto">
        <a:xfrm>
          <a:off x="5514975" y="27622500"/>
          <a:ext cx="0" cy="1143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123825</xdr:rowOff>
    </xdr:from>
    <xdr:to>
      <xdr:col>7</xdr:col>
      <xdr:colOff>0</xdr:colOff>
      <xdr:row>106</xdr:row>
      <xdr:rowOff>0</xdr:rowOff>
    </xdr:to>
    <xdr:sp macro="" textlink="">
      <xdr:nvSpPr>
        <xdr:cNvPr id="160525" name="AutoShape 732">
          <a:extLst>
            <a:ext uri="{FF2B5EF4-FFF2-40B4-BE49-F238E27FC236}">
              <a16:creationId xmlns:a16="http://schemas.microsoft.com/office/drawing/2014/main" id="{00000000-0008-0000-0200-00000D730200}"/>
            </a:ext>
          </a:extLst>
        </xdr:cNvPr>
        <xdr:cNvSpPr>
          <a:spLocks noChangeArrowheads="1"/>
        </xdr:cNvSpPr>
      </xdr:nvSpPr>
      <xdr:spPr bwMode="auto">
        <a:xfrm>
          <a:off x="5514975" y="27622500"/>
          <a:ext cx="0" cy="1143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123825</xdr:rowOff>
    </xdr:from>
    <xdr:to>
      <xdr:col>7</xdr:col>
      <xdr:colOff>0</xdr:colOff>
      <xdr:row>106</xdr:row>
      <xdr:rowOff>0</xdr:rowOff>
    </xdr:to>
    <xdr:sp macro="" textlink="">
      <xdr:nvSpPr>
        <xdr:cNvPr id="160526" name="AutoShape 733">
          <a:extLst>
            <a:ext uri="{FF2B5EF4-FFF2-40B4-BE49-F238E27FC236}">
              <a16:creationId xmlns:a16="http://schemas.microsoft.com/office/drawing/2014/main" id="{00000000-0008-0000-0200-00000E730200}"/>
            </a:ext>
          </a:extLst>
        </xdr:cNvPr>
        <xdr:cNvSpPr>
          <a:spLocks noChangeArrowheads="1"/>
        </xdr:cNvSpPr>
      </xdr:nvSpPr>
      <xdr:spPr bwMode="auto">
        <a:xfrm>
          <a:off x="5514975" y="27622500"/>
          <a:ext cx="0" cy="1143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123825</xdr:rowOff>
    </xdr:from>
    <xdr:to>
      <xdr:col>7</xdr:col>
      <xdr:colOff>0</xdr:colOff>
      <xdr:row>106</xdr:row>
      <xdr:rowOff>0</xdr:rowOff>
    </xdr:to>
    <xdr:sp macro="" textlink="">
      <xdr:nvSpPr>
        <xdr:cNvPr id="160527" name="AutoShape 734">
          <a:extLst>
            <a:ext uri="{FF2B5EF4-FFF2-40B4-BE49-F238E27FC236}">
              <a16:creationId xmlns:a16="http://schemas.microsoft.com/office/drawing/2014/main" id="{00000000-0008-0000-0200-00000F730200}"/>
            </a:ext>
          </a:extLst>
        </xdr:cNvPr>
        <xdr:cNvSpPr>
          <a:spLocks noChangeArrowheads="1"/>
        </xdr:cNvSpPr>
      </xdr:nvSpPr>
      <xdr:spPr bwMode="auto">
        <a:xfrm>
          <a:off x="5514975" y="27622500"/>
          <a:ext cx="0" cy="1143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123825</xdr:rowOff>
    </xdr:from>
    <xdr:to>
      <xdr:col>7</xdr:col>
      <xdr:colOff>0</xdr:colOff>
      <xdr:row>106</xdr:row>
      <xdr:rowOff>0</xdr:rowOff>
    </xdr:to>
    <xdr:sp macro="" textlink="">
      <xdr:nvSpPr>
        <xdr:cNvPr id="160528" name="AutoShape 735">
          <a:extLst>
            <a:ext uri="{FF2B5EF4-FFF2-40B4-BE49-F238E27FC236}">
              <a16:creationId xmlns:a16="http://schemas.microsoft.com/office/drawing/2014/main" id="{00000000-0008-0000-0200-000010730200}"/>
            </a:ext>
          </a:extLst>
        </xdr:cNvPr>
        <xdr:cNvSpPr>
          <a:spLocks noChangeArrowheads="1"/>
        </xdr:cNvSpPr>
      </xdr:nvSpPr>
      <xdr:spPr bwMode="auto">
        <a:xfrm>
          <a:off x="5514975" y="27622500"/>
          <a:ext cx="0" cy="1143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104775</xdr:rowOff>
    </xdr:from>
    <xdr:to>
      <xdr:col>7</xdr:col>
      <xdr:colOff>0</xdr:colOff>
      <xdr:row>106</xdr:row>
      <xdr:rowOff>0</xdr:rowOff>
    </xdr:to>
    <xdr:sp macro="" textlink="">
      <xdr:nvSpPr>
        <xdr:cNvPr id="160529" name="AutoShape 736">
          <a:extLst>
            <a:ext uri="{FF2B5EF4-FFF2-40B4-BE49-F238E27FC236}">
              <a16:creationId xmlns:a16="http://schemas.microsoft.com/office/drawing/2014/main" id="{00000000-0008-0000-0200-000011730200}"/>
            </a:ext>
          </a:extLst>
        </xdr:cNvPr>
        <xdr:cNvSpPr>
          <a:spLocks noChangeArrowheads="1"/>
        </xdr:cNvSpPr>
      </xdr:nvSpPr>
      <xdr:spPr bwMode="auto">
        <a:xfrm>
          <a:off x="5514975" y="27603450"/>
          <a:ext cx="0" cy="13335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105</xdr:row>
      <xdr:rowOff>123825</xdr:rowOff>
    </xdr:from>
    <xdr:to>
      <xdr:col>7</xdr:col>
      <xdr:colOff>0</xdr:colOff>
      <xdr:row>106</xdr:row>
      <xdr:rowOff>0</xdr:rowOff>
    </xdr:to>
    <xdr:sp macro="" textlink="">
      <xdr:nvSpPr>
        <xdr:cNvPr id="160530" name="AutoShape 737">
          <a:extLst>
            <a:ext uri="{FF2B5EF4-FFF2-40B4-BE49-F238E27FC236}">
              <a16:creationId xmlns:a16="http://schemas.microsoft.com/office/drawing/2014/main" id="{00000000-0008-0000-0200-000012730200}"/>
            </a:ext>
          </a:extLst>
        </xdr:cNvPr>
        <xdr:cNvSpPr>
          <a:spLocks noChangeArrowheads="1"/>
        </xdr:cNvSpPr>
      </xdr:nvSpPr>
      <xdr:spPr bwMode="auto">
        <a:xfrm>
          <a:off x="5514975" y="27622500"/>
          <a:ext cx="0" cy="11430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160531" name="AutoShape 738">
          <a:extLst>
            <a:ext uri="{FF2B5EF4-FFF2-40B4-BE49-F238E27FC236}">
              <a16:creationId xmlns:a16="http://schemas.microsoft.com/office/drawing/2014/main" id="{00000000-0008-0000-0200-000013730200}"/>
            </a:ext>
          </a:extLst>
        </xdr:cNvPr>
        <xdr:cNvSpPr>
          <a:spLocks noChangeArrowheads="1"/>
        </xdr:cNvSpPr>
      </xdr:nvSpPr>
      <xdr:spPr bwMode="auto">
        <a:xfrm>
          <a:off x="5514975" y="6543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160532" name="AutoShape 739">
          <a:extLst>
            <a:ext uri="{FF2B5EF4-FFF2-40B4-BE49-F238E27FC236}">
              <a16:creationId xmlns:a16="http://schemas.microsoft.com/office/drawing/2014/main" id="{00000000-0008-0000-0200-000014730200}"/>
            </a:ext>
          </a:extLst>
        </xdr:cNvPr>
        <xdr:cNvSpPr>
          <a:spLocks noChangeArrowheads="1"/>
        </xdr:cNvSpPr>
      </xdr:nvSpPr>
      <xdr:spPr bwMode="auto">
        <a:xfrm>
          <a:off x="5514975" y="6543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160533" name="AutoShape 740">
          <a:extLst>
            <a:ext uri="{FF2B5EF4-FFF2-40B4-BE49-F238E27FC236}">
              <a16:creationId xmlns:a16="http://schemas.microsoft.com/office/drawing/2014/main" id="{00000000-0008-0000-0200-000015730200}"/>
            </a:ext>
          </a:extLst>
        </xdr:cNvPr>
        <xdr:cNvSpPr>
          <a:spLocks noChangeArrowheads="1"/>
        </xdr:cNvSpPr>
      </xdr:nvSpPr>
      <xdr:spPr bwMode="auto">
        <a:xfrm>
          <a:off x="5514975" y="6543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160534" name="AutoShape 741">
          <a:extLst>
            <a:ext uri="{FF2B5EF4-FFF2-40B4-BE49-F238E27FC236}">
              <a16:creationId xmlns:a16="http://schemas.microsoft.com/office/drawing/2014/main" id="{00000000-0008-0000-0200-000016730200}"/>
            </a:ext>
          </a:extLst>
        </xdr:cNvPr>
        <xdr:cNvSpPr>
          <a:spLocks noChangeArrowheads="1"/>
        </xdr:cNvSpPr>
      </xdr:nvSpPr>
      <xdr:spPr bwMode="auto">
        <a:xfrm>
          <a:off x="5514975" y="6543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160535" name="AutoShape 742">
          <a:extLst>
            <a:ext uri="{FF2B5EF4-FFF2-40B4-BE49-F238E27FC236}">
              <a16:creationId xmlns:a16="http://schemas.microsoft.com/office/drawing/2014/main" id="{00000000-0008-0000-0200-000017730200}"/>
            </a:ext>
          </a:extLst>
        </xdr:cNvPr>
        <xdr:cNvSpPr>
          <a:spLocks noChangeArrowheads="1"/>
        </xdr:cNvSpPr>
      </xdr:nvSpPr>
      <xdr:spPr bwMode="auto">
        <a:xfrm>
          <a:off x="5514975" y="6543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160536" name="AutoShape 743">
          <a:extLst>
            <a:ext uri="{FF2B5EF4-FFF2-40B4-BE49-F238E27FC236}">
              <a16:creationId xmlns:a16="http://schemas.microsoft.com/office/drawing/2014/main" id="{00000000-0008-0000-0200-000018730200}"/>
            </a:ext>
          </a:extLst>
        </xdr:cNvPr>
        <xdr:cNvSpPr>
          <a:spLocks noChangeArrowheads="1"/>
        </xdr:cNvSpPr>
      </xdr:nvSpPr>
      <xdr:spPr bwMode="auto">
        <a:xfrm>
          <a:off x="5514975" y="6543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160537" name="AutoShape 744">
          <a:extLst>
            <a:ext uri="{FF2B5EF4-FFF2-40B4-BE49-F238E27FC236}">
              <a16:creationId xmlns:a16="http://schemas.microsoft.com/office/drawing/2014/main" id="{00000000-0008-0000-0200-000019730200}"/>
            </a:ext>
          </a:extLst>
        </xdr:cNvPr>
        <xdr:cNvSpPr>
          <a:spLocks noChangeArrowheads="1"/>
        </xdr:cNvSpPr>
      </xdr:nvSpPr>
      <xdr:spPr bwMode="auto">
        <a:xfrm>
          <a:off x="5514975" y="6543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160538" name="AutoShape 745">
          <a:extLst>
            <a:ext uri="{FF2B5EF4-FFF2-40B4-BE49-F238E27FC236}">
              <a16:creationId xmlns:a16="http://schemas.microsoft.com/office/drawing/2014/main" id="{00000000-0008-0000-0200-00001A730200}"/>
            </a:ext>
          </a:extLst>
        </xdr:cNvPr>
        <xdr:cNvSpPr>
          <a:spLocks noChangeArrowheads="1"/>
        </xdr:cNvSpPr>
      </xdr:nvSpPr>
      <xdr:spPr bwMode="auto">
        <a:xfrm>
          <a:off x="5514975" y="6543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160539" name="AutoShape 746">
          <a:extLst>
            <a:ext uri="{FF2B5EF4-FFF2-40B4-BE49-F238E27FC236}">
              <a16:creationId xmlns:a16="http://schemas.microsoft.com/office/drawing/2014/main" id="{00000000-0008-0000-0200-00001B730200}"/>
            </a:ext>
          </a:extLst>
        </xdr:cNvPr>
        <xdr:cNvSpPr>
          <a:spLocks noChangeArrowheads="1"/>
        </xdr:cNvSpPr>
      </xdr:nvSpPr>
      <xdr:spPr bwMode="auto">
        <a:xfrm>
          <a:off x="5514975" y="6543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160540" name="AutoShape 747">
          <a:extLst>
            <a:ext uri="{FF2B5EF4-FFF2-40B4-BE49-F238E27FC236}">
              <a16:creationId xmlns:a16="http://schemas.microsoft.com/office/drawing/2014/main" id="{00000000-0008-0000-0200-00001C730200}"/>
            </a:ext>
          </a:extLst>
        </xdr:cNvPr>
        <xdr:cNvSpPr>
          <a:spLocks noChangeArrowheads="1"/>
        </xdr:cNvSpPr>
      </xdr:nvSpPr>
      <xdr:spPr bwMode="auto">
        <a:xfrm>
          <a:off x="5514975" y="6543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160541" name="AutoShape 748">
          <a:extLst>
            <a:ext uri="{FF2B5EF4-FFF2-40B4-BE49-F238E27FC236}">
              <a16:creationId xmlns:a16="http://schemas.microsoft.com/office/drawing/2014/main" id="{00000000-0008-0000-0200-00001D730200}"/>
            </a:ext>
          </a:extLst>
        </xdr:cNvPr>
        <xdr:cNvSpPr>
          <a:spLocks noChangeArrowheads="1"/>
        </xdr:cNvSpPr>
      </xdr:nvSpPr>
      <xdr:spPr bwMode="auto">
        <a:xfrm>
          <a:off x="5514975" y="6543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160542" name="AutoShape 749">
          <a:extLst>
            <a:ext uri="{FF2B5EF4-FFF2-40B4-BE49-F238E27FC236}">
              <a16:creationId xmlns:a16="http://schemas.microsoft.com/office/drawing/2014/main" id="{00000000-0008-0000-0200-00001E730200}"/>
            </a:ext>
          </a:extLst>
        </xdr:cNvPr>
        <xdr:cNvSpPr>
          <a:spLocks noChangeArrowheads="1"/>
        </xdr:cNvSpPr>
      </xdr:nvSpPr>
      <xdr:spPr bwMode="auto">
        <a:xfrm>
          <a:off x="5514975" y="6543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160543" name="AutoShape 750">
          <a:extLst>
            <a:ext uri="{FF2B5EF4-FFF2-40B4-BE49-F238E27FC236}">
              <a16:creationId xmlns:a16="http://schemas.microsoft.com/office/drawing/2014/main" id="{00000000-0008-0000-0200-00001F730200}"/>
            </a:ext>
          </a:extLst>
        </xdr:cNvPr>
        <xdr:cNvSpPr>
          <a:spLocks noChangeArrowheads="1"/>
        </xdr:cNvSpPr>
      </xdr:nvSpPr>
      <xdr:spPr bwMode="auto">
        <a:xfrm>
          <a:off x="5514975" y="6543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160544" name="AutoShape 751">
          <a:extLst>
            <a:ext uri="{FF2B5EF4-FFF2-40B4-BE49-F238E27FC236}">
              <a16:creationId xmlns:a16="http://schemas.microsoft.com/office/drawing/2014/main" id="{00000000-0008-0000-0200-000020730200}"/>
            </a:ext>
          </a:extLst>
        </xdr:cNvPr>
        <xdr:cNvSpPr>
          <a:spLocks noChangeArrowheads="1"/>
        </xdr:cNvSpPr>
      </xdr:nvSpPr>
      <xdr:spPr bwMode="auto">
        <a:xfrm>
          <a:off x="5514975" y="6543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160545" name="AutoShape 752">
          <a:extLst>
            <a:ext uri="{FF2B5EF4-FFF2-40B4-BE49-F238E27FC236}">
              <a16:creationId xmlns:a16="http://schemas.microsoft.com/office/drawing/2014/main" id="{00000000-0008-0000-0200-000021730200}"/>
            </a:ext>
          </a:extLst>
        </xdr:cNvPr>
        <xdr:cNvSpPr>
          <a:spLocks noChangeArrowheads="1"/>
        </xdr:cNvSpPr>
      </xdr:nvSpPr>
      <xdr:spPr bwMode="auto">
        <a:xfrm>
          <a:off x="5514975" y="6543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25</xdr:row>
      <xdr:rowOff>0</xdr:rowOff>
    </xdr:from>
    <xdr:to>
      <xdr:col>7</xdr:col>
      <xdr:colOff>0</xdr:colOff>
      <xdr:row>25</xdr:row>
      <xdr:rowOff>0</xdr:rowOff>
    </xdr:to>
    <xdr:sp macro="" textlink="">
      <xdr:nvSpPr>
        <xdr:cNvPr id="160546" name="AutoShape 753">
          <a:extLst>
            <a:ext uri="{FF2B5EF4-FFF2-40B4-BE49-F238E27FC236}">
              <a16:creationId xmlns:a16="http://schemas.microsoft.com/office/drawing/2014/main" id="{00000000-0008-0000-0200-000022730200}"/>
            </a:ext>
          </a:extLst>
        </xdr:cNvPr>
        <xdr:cNvSpPr>
          <a:spLocks noChangeArrowheads="1"/>
        </xdr:cNvSpPr>
      </xdr:nvSpPr>
      <xdr:spPr bwMode="auto">
        <a:xfrm>
          <a:off x="5514975" y="65436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41</xdr:row>
      <xdr:rowOff>142875</xdr:rowOff>
    </xdr:from>
    <xdr:to>
      <xdr:col>7</xdr:col>
      <xdr:colOff>0</xdr:colOff>
      <xdr:row>42</xdr:row>
      <xdr:rowOff>0</xdr:rowOff>
    </xdr:to>
    <xdr:sp macro="" textlink="">
      <xdr:nvSpPr>
        <xdr:cNvPr id="160547" name="AutoShape 754">
          <a:extLst>
            <a:ext uri="{FF2B5EF4-FFF2-40B4-BE49-F238E27FC236}">
              <a16:creationId xmlns:a16="http://schemas.microsoft.com/office/drawing/2014/main" id="{00000000-0008-0000-0200-000023730200}"/>
            </a:ext>
          </a:extLst>
        </xdr:cNvPr>
        <xdr:cNvSpPr>
          <a:spLocks noChangeArrowheads="1"/>
        </xdr:cNvSpPr>
      </xdr:nvSpPr>
      <xdr:spPr bwMode="auto">
        <a:xfrm>
          <a:off x="5514975" y="10801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41</xdr:row>
      <xdr:rowOff>142875</xdr:rowOff>
    </xdr:from>
    <xdr:to>
      <xdr:col>7</xdr:col>
      <xdr:colOff>0</xdr:colOff>
      <xdr:row>42</xdr:row>
      <xdr:rowOff>0</xdr:rowOff>
    </xdr:to>
    <xdr:sp macro="" textlink="">
      <xdr:nvSpPr>
        <xdr:cNvPr id="160548" name="AutoShape 755">
          <a:extLst>
            <a:ext uri="{FF2B5EF4-FFF2-40B4-BE49-F238E27FC236}">
              <a16:creationId xmlns:a16="http://schemas.microsoft.com/office/drawing/2014/main" id="{00000000-0008-0000-0200-000024730200}"/>
            </a:ext>
          </a:extLst>
        </xdr:cNvPr>
        <xdr:cNvSpPr>
          <a:spLocks noChangeArrowheads="1"/>
        </xdr:cNvSpPr>
      </xdr:nvSpPr>
      <xdr:spPr bwMode="auto">
        <a:xfrm>
          <a:off x="5514975" y="10801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41</xdr:row>
      <xdr:rowOff>142875</xdr:rowOff>
    </xdr:from>
    <xdr:to>
      <xdr:col>7</xdr:col>
      <xdr:colOff>0</xdr:colOff>
      <xdr:row>42</xdr:row>
      <xdr:rowOff>0</xdr:rowOff>
    </xdr:to>
    <xdr:sp macro="" textlink="">
      <xdr:nvSpPr>
        <xdr:cNvPr id="160549" name="AutoShape 756">
          <a:extLst>
            <a:ext uri="{FF2B5EF4-FFF2-40B4-BE49-F238E27FC236}">
              <a16:creationId xmlns:a16="http://schemas.microsoft.com/office/drawing/2014/main" id="{00000000-0008-0000-0200-000025730200}"/>
            </a:ext>
          </a:extLst>
        </xdr:cNvPr>
        <xdr:cNvSpPr>
          <a:spLocks noChangeArrowheads="1"/>
        </xdr:cNvSpPr>
      </xdr:nvSpPr>
      <xdr:spPr bwMode="auto">
        <a:xfrm>
          <a:off x="5514975" y="10801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41</xdr:row>
      <xdr:rowOff>142875</xdr:rowOff>
    </xdr:from>
    <xdr:to>
      <xdr:col>7</xdr:col>
      <xdr:colOff>0</xdr:colOff>
      <xdr:row>42</xdr:row>
      <xdr:rowOff>0</xdr:rowOff>
    </xdr:to>
    <xdr:sp macro="" textlink="">
      <xdr:nvSpPr>
        <xdr:cNvPr id="160550" name="AutoShape 757">
          <a:extLst>
            <a:ext uri="{FF2B5EF4-FFF2-40B4-BE49-F238E27FC236}">
              <a16:creationId xmlns:a16="http://schemas.microsoft.com/office/drawing/2014/main" id="{00000000-0008-0000-0200-000026730200}"/>
            </a:ext>
          </a:extLst>
        </xdr:cNvPr>
        <xdr:cNvSpPr>
          <a:spLocks noChangeArrowheads="1"/>
        </xdr:cNvSpPr>
      </xdr:nvSpPr>
      <xdr:spPr bwMode="auto">
        <a:xfrm>
          <a:off x="5514975" y="10801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41</xdr:row>
      <xdr:rowOff>142875</xdr:rowOff>
    </xdr:from>
    <xdr:to>
      <xdr:col>7</xdr:col>
      <xdr:colOff>0</xdr:colOff>
      <xdr:row>42</xdr:row>
      <xdr:rowOff>0</xdr:rowOff>
    </xdr:to>
    <xdr:sp macro="" textlink="">
      <xdr:nvSpPr>
        <xdr:cNvPr id="160551" name="AutoShape 758">
          <a:extLst>
            <a:ext uri="{FF2B5EF4-FFF2-40B4-BE49-F238E27FC236}">
              <a16:creationId xmlns:a16="http://schemas.microsoft.com/office/drawing/2014/main" id="{00000000-0008-0000-0200-000027730200}"/>
            </a:ext>
          </a:extLst>
        </xdr:cNvPr>
        <xdr:cNvSpPr>
          <a:spLocks noChangeArrowheads="1"/>
        </xdr:cNvSpPr>
      </xdr:nvSpPr>
      <xdr:spPr bwMode="auto">
        <a:xfrm>
          <a:off x="5514975" y="10801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41</xdr:row>
      <xdr:rowOff>142875</xdr:rowOff>
    </xdr:from>
    <xdr:to>
      <xdr:col>7</xdr:col>
      <xdr:colOff>0</xdr:colOff>
      <xdr:row>42</xdr:row>
      <xdr:rowOff>0</xdr:rowOff>
    </xdr:to>
    <xdr:sp macro="" textlink="">
      <xdr:nvSpPr>
        <xdr:cNvPr id="160552" name="AutoShape 759">
          <a:extLst>
            <a:ext uri="{FF2B5EF4-FFF2-40B4-BE49-F238E27FC236}">
              <a16:creationId xmlns:a16="http://schemas.microsoft.com/office/drawing/2014/main" id="{00000000-0008-0000-0200-000028730200}"/>
            </a:ext>
          </a:extLst>
        </xdr:cNvPr>
        <xdr:cNvSpPr>
          <a:spLocks noChangeArrowheads="1"/>
        </xdr:cNvSpPr>
      </xdr:nvSpPr>
      <xdr:spPr bwMode="auto">
        <a:xfrm>
          <a:off x="5514975" y="10801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41</xdr:row>
      <xdr:rowOff>142875</xdr:rowOff>
    </xdr:from>
    <xdr:to>
      <xdr:col>7</xdr:col>
      <xdr:colOff>0</xdr:colOff>
      <xdr:row>42</xdr:row>
      <xdr:rowOff>0</xdr:rowOff>
    </xdr:to>
    <xdr:sp macro="" textlink="">
      <xdr:nvSpPr>
        <xdr:cNvPr id="160553" name="AutoShape 760">
          <a:extLst>
            <a:ext uri="{FF2B5EF4-FFF2-40B4-BE49-F238E27FC236}">
              <a16:creationId xmlns:a16="http://schemas.microsoft.com/office/drawing/2014/main" id="{00000000-0008-0000-0200-000029730200}"/>
            </a:ext>
          </a:extLst>
        </xdr:cNvPr>
        <xdr:cNvSpPr>
          <a:spLocks noChangeArrowheads="1"/>
        </xdr:cNvSpPr>
      </xdr:nvSpPr>
      <xdr:spPr bwMode="auto">
        <a:xfrm>
          <a:off x="5514975" y="10801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41</xdr:row>
      <xdr:rowOff>142875</xdr:rowOff>
    </xdr:from>
    <xdr:to>
      <xdr:col>7</xdr:col>
      <xdr:colOff>0</xdr:colOff>
      <xdr:row>42</xdr:row>
      <xdr:rowOff>0</xdr:rowOff>
    </xdr:to>
    <xdr:sp macro="" textlink="">
      <xdr:nvSpPr>
        <xdr:cNvPr id="160554" name="AutoShape 761">
          <a:extLst>
            <a:ext uri="{FF2B5EF4-FFF2-40B4-BE49-F238E27FC236}">
              <a16:creationId xmlns:a16="http://schemas.microsoft.com/office/drawing/2014/main" id="{00000000-0008-0000-0200-00002A730200}"/>
            </a:ext>
          </a:extLst>
        </xdr:cNvPr>
        <xdr:cNvSpPr>
          <a:spLocks noChangeArrowheads="1"/>
        </xdr:cNvSpPr>
      </xdr:nvSpPr>
      <xdr:spPr bwMode="auto">
        <a:xfrm>
          <a:off x="5514975" y="10801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41</xdr:row>
      <xdr:rowOff>142875</xdr:rowOff>
    </xdr:from>
    <xdr:to>
      <xdr:col>7</xdr:col>
      <xdr:colOff>0</xdr:colOff>
      <xdr:row>42</xdr:row>
      <xdr:rowOff>0</xdr:rowOff>
    </xdr:to>
    <xdr:sp macro="" textlink="">
      <xdr:nvSpPr>
        <xdr:cNvPr id="160555" name="AutoShape 762">
          <a:extLst>
            <a:ext uri="{FF2B5EF4-FFF2-40B4-BE49-F238E27FC236}">
              <a16:creationId xmlns:a16="http://schemas.microsoft.com/office/drawing/2014/main" id="{00000000-0008-0000-0200-00002B730200}"/>
            </a:ext>
          </a:extLst>
        </xdr:cNvPr>
        <xdr:cNvSpPr>
          <a:spLocks noChangeArrowheads="1"/>
        </xdr:cNvSpPr>
      </xdr:nvSpPr>
      <xdr:spPr bwMode="auto">
        <a:xfrm>
          <a:off x="5514975" y="10801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41</xdr:row>
      <xdr:rowOff>142875</xdr:rowOff>
    </xdr:from>
    <xdr:to>
      <xdr:col>7</xdr:col>
      <xdr:colOff>0</xdr:colOff>
      <xdr:row>42</xdr:row>
      <xdr:rowOff>0</xdr:rowOff>
    </xdr:to>
    <xdr:sp macro="" textlink="">
      <xdr:nvSpPr>
        <xdr:cNvPr id="160556" name="AutoShape 763">
          <a:extLst>
            <a:ext uri="{FF2B5EF4-FFF2-40B4-BE49-F238E27FC236}">
              <a16:creationId xmlns:a16="http://schemas.microsoft.com/office/drawing/2014/main" id="{00000000-0008-0000-0200-00002C730200}"/>
            </a:ext>
          </a:extLst>
        </xdr:cNvPr>
        <xdr:cNvSpPr>
          <a:spLocks noChangeArrowheads="1"/>
        </xdr:cNvSpPr>
      </xdr:nvSpPr>
      <xdr:spPr bwMode="auto">
        <a:xfrm>
          <a:off x="5514975" y="10801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41</xdr:row>
      <xdr:rowOff>142875</xdr:rowOff>
    </xdr:from>
    <xdr:to>
      <xdr:col>7</xdr:col>
      <xdr:colOff>0</xdr:colOff>
      <xdr:row>42</xdr:row>
      <xdr:rowOff>0</xdr:rowOff>
    </xdr:to>
    <xdr:sp macro="" textlink="">
      <xdr:nvSpPr>
        <xdr:cNvPr id="160557" name="AutoShape 764">
          <a:extLst>
            <a:ext uri="{FF2B5EF4-FFF2-40B4-BE49-F238E27FC236}">
              <a16:creationId xmlns:a16="http://schemas.microsoft.com/office/drawing/2014/main" id="{00000000-0008-0000-0200-00002D730200}"/>
            </a:ext>
          </a:extLst>
        </xdr:cNvPr>
        <xdr:cNvSpPr>
          <a:spLocks noChangeArrowheads="1"/>
        </xdr:cNvSpPr>
      </xdr:nvSpPr>
      <xdr:spPr bwMode="auto">
        <a:xfrm>
          <a:off x="5514975" y="10801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41</xdr:row>
      <xdr:rowOff>142875</xdr:rowOff>
    </xdr:from>
    <xdr:to>
      <xdr:col>7</xdr:col>
      <xdr:colOff>0</xdr:colOff>
      <xdr:row>42</xdr:row>
      <xdr:rowOff>0</xdr:rowOff>
    </xdr:to>
    <xdr:sp macro="" textlink="">
      <xdr:nvSpPr>
        <xdr:cNvPr id="160558" name="AutoShape 765">
          <a:extLst>
            <a:ext uri="{FF2B5EF4-FFF2-40B4-BE49-F238E27FC236}">
              <a16:creationId xmlns:a16="http://schemas.microsoft.com/office/drawing/2014/main" id="{00000000-0008-0000-0200-00002E730200}"/>
            </a:ext>
          </a:extLst>
        </xdr:cNvPr>
        <xdr:cNvSpPr>
          <a:spLocks noChangeArrowheads="1"/>
        </xdr:cNvSpPr>
      </xdr:nvSpPr>
      <xdr:spPr bwMode="auto">
        <a:xfrm>
          <a:off x="5514975" y="10801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41</xdr:row>
      <xdr:rowOff>142875</xdr:rowOff>
    </xdr:from>
    <xdr:to>
      <xdr:col>7</xdr:col>
      <xdr:colOff>0</xdr:colOff>
      <xdr:row>42</xdr:row>
      <xdr:rowOff>0</xdr:rowOff>
    </xdr:to>
    <xdr:sp macro="" textlink="">
      <xdr:nvSpPr>
        <xdr:cNvPr id="160559" name="AutoShape 766">
          <a:extLst>
            <a:ext uri="{FF2B5EF4-FFF2-40B4-BE49-F238E27FC236}">
              <a16:creationId xmlns:a16="http://schemas.microsoft.com/office/drawing/2014/main" id="{00000000-0008-0000-0200-00002F730200}"/>
            </a:ext>
          </a:extLst>
        </xdr:cNvPr>
        <xdr:cNvSpPr>
          <a:spLocks noChangeArrowheads="1"/>
        </xdr:cNvSpPr>
      </xdr:nvSpPr>
      <xdr:spPr bwMode="auto">
        <a:xfrm>
          <a:off x="5514975" y="10801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41</xdr:row>
      <xdr:rowOff>142875</xdr:rowOff>
    </xdr:from>
    <xdr:to>
      <xdr:col>7</xdr:col>
      <xdr:colOff>0</xdr:colOff>
      <xdr:row>42</xdr:row>
      <xdr:rowOff>0</xdr:rowOff>
    </xdr:to>
    <xdr:sp macro="" textlink="">
      <xdr:nvSpPr>
        <xdr:cNvPr id="160560" name="AutoShape 767">
          <a:extLst>
            <a:ext uri="{FF2B5EF4-FFF2-40B4-BE49-F238E27FC236}">
              <a16:creationId xmlns:a16="http://schemas.microsoft.com/office/drawing/2014/main" id="{00000000-0008-0000-0200-000030730200}"/>
            </a:ext>
          </a:extLst>
        </xdr:cNvPr>
        <xdr:cNvSpPr>
          <a:spLocks noChangeArrowheads="1"/>
        </xdr:cNvSpPr>
      </xdr:nvSpPr>
      <xdr:spPr bwMode="auto">
        <a:xfrm>
          <a:off x="5514975" y="108013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41</xdr:row>
      <xdr:rowOff>104775</xdr:rowOff>
    </xdr:from>
    <xdr:to>
      <xdr:col>7</xdr:col>
      <xdr:colOff>0</xdr:colOff>
      <xdr:row>42</xdr:row>
      <xdr:rowOff>0</xdr:rowOff>
    </xdr:to>
    <xdr:sp macro="" textlink="">
      <xdr:nvSpPr>
        <xdr:cNvPr id="160561" name="AutoShape 768">
          <a:extLst>
            <a:ext uri="{FF2B5EF4-FFF2-40B4-BE49-F238E27FC236}">
              <a16:creationId xmlns:a16="http://schemas.microsoft.com/office/drawing/2014/main" id="{00000000-0008-0000-0200-000031730200}"/>
            </a:ext>
          </a:extLst>
        </xdr:cNvPr>
        <xdr:cNvSpPr>
          <a:spLocks noChangeArrowheads="1"/>
        </xdr:cNvSpPr>
      </xdr:nvSpPr>
      <xdr:spPr bwMode="auto">
        <a:xfrm>
          <a:off x="5514975" y="10763250"/>
          <a:ext cx="0" cy="161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41</xdr:row>
      <xdr:rowOff>123825</xdr:rowOff>
    </xdr:from>
    <xdr:to>
      <xdr:col>7</xdr:col>
      <xdr:colOff>0</xdr:colOff>
      <xdr:row>42</xdr:row>
      <xdr:rowOff>0</xdr:rowOff>
    </xdr:to>
    <xdr:sp macro="" textlink="">
      <xdr:nvSpPr>
        <xdr:cNvPr id="160562" name="AutoShape 769">
          <a:extLst>
            <a:ext uri="{FF2B5EF4-FFF2-40B4-BE49-F238E27FC236}">
              <a16:creationId xmlns:a16="http://schemas.microsoft.com/office/drawing/2014/main" id="{00000000-0008-0000-0200-000032730200}"/>
            </a:ext>
          </a:extLst>
        </xdr:cNvPr>
        <xdr:cNvSpPr>
          <a:spLocks noChangeArrowheads="1"/>
        </xdr:cNvSpPr>
      </xdr:nvSpPr>
      <xdr:spPr bwMode="auto">
        <a:xfrm>
          <a:off x="5514975" y="10782300"/>
          <a:ext cx="0" cy="14287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76</xdr:row>
      <xdr:rowOff>142875</xdr:rowOff>
    </xdr:from>
    <xdr:to>
      <xdr:col>7</xdr:col>
      <xdr:colOff>0</xdr:colOff>
      <xdr:row>77</xdr:row>
      <xdr:rowOff>0</xdr:rowOff>
    </xdr:to>
    <xdr:sp macro="" textlink="">
      <xdr:nvSpPr>
        <xdr:cNvPr id="160563" name="AutoShape 770">
          <a:extLst>
            <a:ext uri="{FF2B5EF4-FFF2-40B4-BE49-F238E27FC236}">
              <a16:creationId xmlns:a16="http://schemas.microsoft.com/office/drawing/2014/main" id="{00000000-0008-0000-0200-000033730200}"/>
            </a:ext>
          </a:extLst>
        </xdr:cNvPr>
        <xdr:cNvSpPr>
          <a:spLocks noChangeArrowheads="1"/>
        </xdr:cNvSpPr>
      </xdr:nvSpPr>
      <xdr:spPr bwMode="auto">
        <a:xfrm>
          <a:off x="5514975" y="199072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76</xdr:row>
      <xdr:rowOff>142875</xdr:rowOff>
    </xdr:from>
    <xdr:to>
      <xdr:col>7</xdr:col>
      <xdr:colOff>0</xdr:colOff>
      <xdr:row>77</xdr:row>
      <xdr:rowOff>0</xdr:rowOff>
    </xdr:to>
    <xdr:sp macro="" textlink="">
      <xdr:nvSpPr>
        <xdr:cNvPr id="160564" name="AutoShape 771">
          <a:extLst>
            <a:ext uri="{FF2B5EF4-FFF2-40B4-BE49-F238E27FC236}">
              <a16:creationId xmlns:a16="http://schemas.microsoft.com/office/drawing/2014/main" id="{00000000-0008-0000-0200-000034730200}"/>
            </a:ext>
          </a:extLst>
        </xdr:cNvPr>
        <xdr:cNvSpPr>
          <a:spLocks noChangeArrowheads="1"/>
        </xdr:cNvSpPr>
      </xdr:nvSpPr>
      <xdr:spPr bwMode="auto">
        <a:xfrm>
          <a:off x="5514975" y="199072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76</xdr:row>
      <xdr:rowOff>142875</xdr:rowOff>
    </xdr:from>
    <xdr:to>
      <xdr:col>7</xdr:col>
      <xdr:colOff>0</xdr:colOff>
      <xdr:row>77</xdr:row>
      <xdr:rowOff>0</xdr:rowOff>
    </xdr:to>
    <xdr:sp macro="" textlink="">
      <xdr:nvSpPr>
        <xdr:cNvPr id="160565" name="AutoShape 772">
          <a:extLst>
            <a:ext uri="{FF2B5EF4-FFF2-40B4-BE49-F238E27FC236}">
              <a16:creationId xmlns:a16="http://schemas.microsoft.com/office/drawing/2014/main" id="{00000000-0008-0000-0200-000035730200}"/>
            </a:ext>
          </a:extLst>
        </xdr:cNvPr>
        <xdr:cNvSpPr>
          <a:spLocks noChangeArrowheads="1"/>
        </xdr:cNvSpPr>
      </xdr:nvSpPr>
      <xdr:spPr bwMode="auto">
        <a:xfrm>
          <a:off x="5514975" y="199072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76</xdr:row>
      <xdr:rowOff>142875</xdr:rowOff>
    </xdr:from>
    <xdr:to>
      <xdr:col>7</xdr:col>
      <xdr:colOff>0</xdr:colOff>
      <xdr:row>77</xdr:row>
      <xdr:rowOff>0</xdr:rowOff>
    </xdr:to>
    <xdr:sp macro="" textlink="">
      <xdr:nvSpPr>
        <xdr:cNvPr id="160566" name="AutoShape 773">
          <a:extLst>
            <a:ext uri="{FF2B5EF4-FFF2-40B4-BE49-F238E27FC236}">
              <a16:creationId xmlns:a16="http://schemas.microsoft.com/office/drawing/2014/main" id="{00000000-0008-0000-0200-000036730200}"/>
            </a:ext>
          </a:extLst>
        </xdr:cNvPr>
        <xdr:cNvSpPr>
          <a:spLocks noChangeArrowheads="1"/>
        </xdr:cNvSpPr>
      </xdr:nvSpPr>
      <xdr:spPr bwMode="auto">
        <a:xfrm>
          <a:off x="5514975" y="199072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76</xdr:row>
      <xdr:rowOff>142875</xdr:rowOff>
    </xdr:from>
    <xdr:to>
      <xdr:col>7</xdr:col>
      <xdr:colOff>0</xdr:colOff>
      <xdr:row>77</xdr:row>
      <xdr:rowOff>0</xdr:rowOff>
    </xdr:to>
    <xdr:sp macro="" textlink="">
      <xdr:nvSpPr>
        <xdr:cNvPr id="160567" name="AutoShape 774">
          <a:extLst>
            <a:ext uri="{FF2B5EF4-FFF2-40B4-BE49-F238E27FC236}">
              <a16:creationId xmlns:a16="http://schemas.microsoft.com/office/drawing/2014/main" id="{00000000-0008-0000-0200-000037730200}"/>
            </a:ext>
          </a:extLst>
        </xdr:cNvPr>
        <xdr:cNvSpPr>
          <a:spLocks noChangeArrowheads="1"/>
        </xdr:cNvSpPr>
      </xdr:nvSpPr>
      <xdr:spPr bwMode="auto">
        <a:xfrm>
          <a:off x="5514975" y="199072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76</xdr:row>
      <xdr:rowOff>142875</xdr:rowOff>
    </xdr:from>
    <xdr:to>
      <xdr:col>7</xdr:col>
      <xdr:colOff>0</xdr:colOff>
      <xdr:row>77</xdr:row>
      <xdr:rowOff>0</xdr:rowOff>
    </xdr:to>
    <xdr:sp macro="" textlink="">
      <xdr:nvSpPr>
        <xdr:cNvPr id="160568" name="AutoShape 775">
          <a:extLst>
            <a:ext uri="{FF2B5EF4-FFF2-40B4-BE49-F238E27FC236}">
              <a16:creationId xmlns:a16="http://schemas.microsoft.com/office/drawing/2014/main" id="{00000000-0008-0000-0200-000038730200}"/>
            </a:ext>
          </a:extLst>
        </xdr:cNvPr>
        <xdr:cNvSpPr>
          <a:spLocks noChangeArrowheads="1"/>
        </xdr:cNvSpPr>
      </xdr:nvSpPr>
      <xdr:spPr bwMode="auto">
        <a:xfrm>
          <a:off x="5514975" y="199072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76</xdr:row>
      <xdr:rowOff>142875</xdr:rowOff>
    </xdr:from>
    <xdr:to>
      <xdr:col>7</xdr:col>
      <xdr:colOff>0</xdr:colOff>
      <xdr:row>77</xdr:row>
      <xdr:rowOff>0</xdr:rowOff>
    </xdr:to>
    <xdr:sp macro="" textlink="">
      <xdr:nvSpPr>
        <xdr:cNvPr id="160569" name="AutoShape 776">
          <a:extLst>
            <a:ext uri="{FF2B5EF4-FFF2-40B4-BE49-F238E27FC236}">
              <a16:creationId xmlns:a16="http://schemas.microsoft.com/office/drawing/2014/main" id="{00000000-0008-0000-0200-000039730200}"/>
            </a:ext>
          </a:extLst>
        </xdr:cNvPr>
        <xdr:cNvSpPr>
          <a:spLocks noChangeArrowheads="1"/>
        </xdr:cNvSpPr>
      </xdr:nvSpPr>
      <xdr:spPr bwMode="auto">
        <a:xfrm>
          <a:off x="5514975" y="199072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76</xdr:row>
      <xdr:rowOff>142875</xdr:rowOff>
    </xdr:from>
    <xdr:to>
      <xdr:col>7</xdr:col>
      <xdr:colOff>0</xdr:colOff>
      <xdr:row>77</xdr:row>
      <xdr:rowOff>0</xdr:rowOff>
    </xdr:to>
    <xdr:sp macro="" textlink="">
      <xdr:nvSpPr>
        <xdr:cNvPr id="160570" name="AutoShape 777">
          <a:extLst>
            <a:ext uri="{FF2B5EF4-FFF2-40B4-BE49-F238E27FC236}">
              <a16:creationId xmlns:a16="http://schemas.microsoft.com/office/drawing/2014/main" id="{00000000-0008-0000-0200-00003A730200}"/>
            </a:ext>
          </a:extLst>
        </xdr:cNvPr>
        <xdr:cNvSpPr>
          <a:spLocks noChangeArrowheads="1"/>
        </xdr:cNvSpPr>
      </xdr:nvSpPr>
      <xdr:spPr bwMode="auto">
        <a:xfrm>
          <a:off x="5514975" y="199072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76</xdr:row>
      <xdr:rowOff>142875</xdr:rowOff>
    </xdr:from>
    <xdr:to>
      <xdr:col>7</xdr:col>
      <xdr:colOff>0</xdr:colOff>
      <xdr:row>77</xdr:row>
      <xdr:rowOff>0</xdr:rowOff>
    </xdr:to>
    <xdr:sp macro="" textlink="">
      <xdr:nvSpPr>
        <xdr:cNvPr id="160571" name="AutoShape 778">
          <a:extLst>
            <a:ext uri="{FF2B5EF4-FFF2-40B4-BE49-F238E27FC236}">
              <a16:creationId xmlns:a16="http://schemas.microsoft.com/office/drawing/2014/main" id="{00000000-0008-0000-0200-00003B730200}"/>
            </a:ext>
          </a:extLst>
        </xdr:cNvPr>
        <xdr:cNvSpPr>
          <a:spLocks noChangeArrowheads="1"/>
        </xdr:cNvSpPr>
      </xdr:nvSpPr>
      <xdr:spPr bwMode="auto">
        <a:xfrm>
          <a:off x="5514975" y="199072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76</xdr:row>
      <xdr:rowOff>142875</xdr:rowOff>
    </xdr:from>
    <xdr:to>
      <xdr:col>7</xdr:col>
      <xdr:colOff>0</xdr:colOff>
      <xdr:row>77</xdr:row>
      <xdr:rowOff>0</xdr:rowOff>
    </xdr:to>
    <xdr:sp macro="" textlink="">
      <xdr:nvSpPr>
        <xdr:cNvPr id="160572" name="AutoShape 779">
          <a:extLst>
            <a:ext uri="{FF2B5EF4-FFF2-40B4-BE49-F238E27FC236}">
              <a16:creationId xmlns:a16="http://schemas.microsoft.com/office/drawing/2014/main" id="{00000000-0008-0000-0200-00003C730200}"/>
            </a:ext>
          </a:extLst>
        </xdr:cNvPr>
        <xdr:cNvSpPr>
          <a:spLocks noChangeArrowheads="1"/>
        </xdr:cNvSpPr>
      </xdr:nvSpPr>
      <xdr:spPr bwMode="auto">
        <a:xfrm>
          <a:off x="5514975" y="199072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76</xdr:row>
      <xdr:rowOff>142875</xdr:rowOff>
    </xdr:from>
    <xdr:to>
      <xdr:col>7</xdr:col>
      <xdr:colOff>0</xdr:colOff>
      <xdr:row>77</xdr:row>
      <xdr:rowOff>0</xdr:rowOff>
    </xdr:to>
    <xdr:sp macro="" textlink="">
      <xdr:nvSpPr>
        <xdr:cNvPr id="160573" name="AutoShape 780">
          <a:extLst>
            <a:ext uri="{FF2B5EF4-FFF2-40B4-BE49-F238E27FC236}">
              <a16:creationId xmlns:a16="http://schemas.microsoft.com/office/drawing/2014/main" id="{00000000-0008-0000-0200-00003D730200}"/>
            </a:ext>
          </a:extLst>
        </xdr:cNvPr>
        <xdr:cNvSpPr>
          <a:spLocks noChangeArrowheads="1"/>
        </xdr:cNvSpPr>
      </xdr:nvSpPr>
      <xdr:spPr bwMode="auto">
        <a:xfrm>
          <a:off x="5514975" y="199072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76</xdr:row>
      <xdr:rowOff>142875</xdr:rowOff>
    </xdr:from>
    <xdr:to>
      <xdr:col>7</xdr:col>
      <xdr:colOff>0</xdr:colOff>
      <xdr:row>77</xdr:row>
      <xdr:rowOff>0</xdr:rowOff>
    </xdr:to>
    <xdr:sp macro="" textlink="">
      <xdr:nvSpPr>
        <xdr:cNvPr id="160574" name="AutoShape 781">
          <a:extLst>
            <a:ext uri="{FF2B5EF4-FFF2-40B4-BE49-F238E27FC236}">
              <a16:creationId xmlns:a16="http://schemas.microsoft.com/office/drawing/2014/main" id="{00000000-0008-0000-0200-00003E730200}"/>
            </a:ext>
          </a:extLst>
        </xdr:cNvPr>
        <xdr:cNvSpPr>
          <a:spLocks noChangeArrowheads="1"/>
        </xdr:cNvSpPr>
      </xdr:nvSpPr>
      <xdr:spPr bwMode="auto">
        <a:xfrm>
          <a:off x="5514975" y="199072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76</xdr:row>
      <xdr:rowOff>142875</xdr:rowOff>
    </xdr:from>
    <xdr:to>
      <xdr:col>7</xdr:col>
      <xdr:colOff>0</xdr:colOff>
      <xdr:row>77</xdr:row>
      <xdr:rowOff>0</xdr:rowOff>
    </xdr:to>
    <xdr:sp macro="" textlink="">
      <xdr:nvSpPr>
        <xdr:cNvPr id="160575" name="AutoShape 782">
          <a:extLst>
            <a:ext uri="{FF2B5EF4-FFF2-40B4-BE49-F238E27FC236}">
              <a16:creationId xmlns:a16="http://schemas.microsoft.com/office/drawing/2014/main" id="{00000000-0008-0000-0200-00003F730200}"/>
            </a:ext>
          </a:extLst>
        </xdr:cNvPr>
        <xdr:cNvSpPr>
          <a:spLocks noChangeArrowheads="1"/>
        </xdr:cNvSpPr>
      </xdr:nvSpPr>
      <xdr:spPr bwMode="auto">
        <a:xfrm>
          <a:off x="5514975" y="199072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76</xdr:row>
      <xdr:rowOff>142875</xdr:rowOff>
    </xdr:from>
    <xdr:to>
      <xdr:col>7</xdr:col>
      <xdr:colOff>0</xdr:colOff>
      <xdr:row>77</xdr:row>
      <xdr:rowOff>0</xdr:rowOff>
    </xdr:to>
    <xdr:sp macro="" textlink="">
      <xdr:nvSpPr>
        <xdr:cNvPr id="160576" name="AutoShape 783">
          <a:extLst>
            <a:ext uri="{FF2B5EF4-FFF2-40B4-BE49-F238E27FC236}">
              <a16:creationId xmlns:a16="http://schemas.microsoft.com/office/drawing/2014/main" id="{00000000-0008-0000-0200-000040730200}"/>
            </a:ext>
          </a:extLst>
        </xdr:cNvPr>
        <xdr:cNvSpPr>
          <a:spLocks noChangeArrowheads="1"/>
        </xdr:cNvSpPr>
      </xdr:nvSpPr>
      <xdr:spPr bwMode="auto">
        <a:xfrm>
          <a:off x="5514975" y="199072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76</xdr:row>
      <xdr:rowOff>104775</xdr:rowOff>
    </xdr:from>
    <xdr:to>
      <xdr:col>7</xdr:col>
      <xdr:colOff>0</xdr:colOff>
      <xdr:row>77</xdr:row>
      <xdr:rowOff>0</xdr:rowOff>
    </xdr:to>
    <xdr:sp macro="" textlink="">
      <xdr:nvSpPr>
        <xdr:cNvPr id="160577" name="AutoShape 784">
          <a:extLst>
            <a:ext uri="{FF2B5EF4-FFF2-40B4-BE49-F238E27FC236}">
              <a16:creationId xmlns:a16="http://schemas.microsoft.com/office/drawing/2014/main" id="{00000000-0008-0000-0200-000041730200}"/>
            </a:ext>
          </a:extLst>
        </xdr:cNvPr>
        <xdr:cNvSpPr>
          <a:spLocks noChangeArrowheads="1"/>
        </xdr:cNvSpPr>
      </xdr:nvSpPr>
      <xdr:spPr bwMode="auto">
        <a:xfrm>
          <a:off x="5514975" y="19869150"/>
          <a:ext cx="0" cy="161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76</xdr:row>
      <xdr:rowOff>123825</xdr:rowOff>
    </xdr:from>
    <xdr:to>
      <xdr:col>7</xdr:col>
      <xdr:colOff>0</xdr:colOff>
      <xdr:row>77</xdr:row>
      <xdr:rowOff>0</xdr:rowOff>
    </xdr:to>
    <xdr:sp macro="" textlink="">
      <xdr:nvSpPr>
        <xdr:cNvPr id="160578" name="AutoShape 785">
          <a:extLst>
            <a:ext uri="{FF2B5EF4-FFF2-40B4-BE49-F238E27FC236}">
              <a16:creationId xmlns:a16="http://schemas.microsoft.com/office/drawing/2014/main" id="{00000000-0008-0000-0200-000042730200}"/>
            </a:ext>
          </a:extLst>
        </xdr:cNvPr>
        <xdr:cNvSpPr>
          <a:spLocks noChangeArrowheads="1"/>
        </xdr:cNvSpPr>
      </xdr:nvSpPr>
      <xdr:spPr bwMode="auto">
        <a:xfrm>
          <a:off x="5514975" y="19888200"/>
          <a:ext cx="0" cy="14287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79" name="AutoShape 786">
          <a:extLst>
            <a:ext uri="{FF2B5EF4-FFF2-40B4-BE49-F238E27FC236}">
              <a16:creationId xmlns:a16="http://schemas.microsoft.com/office/drawing/2014/main" id="{00000000-0008-0000-0200-000043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80" name="AutoShape 787">
          <a:extLst>
            <a:ext uri="{FF2B5EF4-FFF2-40B4-BE49-F238E27FC236}">
              <a16:creationId xmlns:a16="http://schemas.microsoft.com/office/drawing/2014/main" id="{00000000-0008-0000-0200-000044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81" name="AutoShape 788">
          <a:extLst>
            <a:ext uri="{FF2B5EF4-FFF2-40B4-BE49-F238E27FC236}">
              <a16:creationId xmlns:a16="http://schemas.microsoft.com/office/drawing/2014/main" id="{00000000-0008-0000-0200-000045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82" name="AutoShape 789">
          <a:extLst>
            <a:ext uri="{FF2B5EF4-FFF2-40B4-BE49-F238E27FC236}">
              <a16:creationId xmlns:a16="http://schemas.microsoft.com/office/drawing/2014/main" id="{00000000-0008-0000-0200-000046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83" name="AutoShape 790">
          <a:extLst>
            <a:ext uri="{FF2B5EF4-FFF2-40B4-BE49-F238E27FC236}">
              <a16:creationId xmlns:a16="http://schemas.microsoft.com/office/drawing/2014/main" id="{00000000-0008-0000-0200-000047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84" name="AutoShape 791">
          <a:extLst>
            <a:ext uri="{FF2B5EF4-FFF2-40B4-BE49-F238E27FC236}">
              <a16:creationId xmlns:a16="http://schemas.microsoft.com/office/drawing/2014/main" id="{00000000-0008-0000-0200-000048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85" name="AutoShape 792">
          <a:extLst>
            <a:ext uri="{FF2B5EF4-FFF2-40B4-BE49-F238E27FC236}">
              <a16:creationId xmlns:a16="http://schemas.microsoft.com/office/drawing/2014/main" id="{00000000-0008-0000-0200-000049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86" name="AutoShape 793">
          <a:extLst>
            <a:ext uri="{FF2B5EF4-FFF2-40B4-BE49-F238E27FC236}">
              <a16:creationId xmlns:a16="http://schemas.microsoft.com/office/drawing/2014/main" id="{00000000-0008-0000-0200-00004A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87" name="AutoShape 794">
          <a:extLst>
            <a:ext uri="{FF2B5EF4-FFF2-40B4-BE49-F238E27FC236}">
              <a16:creationId xmlns:a16="http://schemas.microsoft.com/office/drawing/2014/main" id="{00000000-0008-0000-0200-00004B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88" name="AutoShape 795">
          <a:extLst>
            <a:ext uri="{FF2B5EF4-FFF2-40B4-BE49-F238E27FC236}">
              <a16:creationId xmlns:a16="http://schemas.microsoft.com/office/drawing/2014/main" id="{00000000-0008-0000-0200-00004C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89" name="AutoShape 796">
          <a:extLst>
            <a:ext uri="{FF2B5EF4-FFF2-40B4-BE49-F238E27FC236}">
              <a16:creationId xmlns:a16="http://schemas.microsoft.com/office/drawing/2014/main" id="{00000000-0008-0000-0200-00004D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90" name="AutoShape 797">
          <a:extLst>
            <a:ext uri="{FF2B5EF4-FFF2-40B4-BE49-F238E27FC236}">
              <a16:creationId xmlns:a16="http://schemas.microsoft.com/office/drawing/2014/main" id="{00000000-0008-0000-0200-00004E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91" name="AutoShape 798">
          <a:extLst>
            <a:ext uri="{FF2B5EF4-FFF2-40B4-BE49-F238E27FC236}">
              <a16:creationId xmlns:a16="http://schemas.microsoft.com/office/drawing/2014/main" id="{00000000-0008-0000-0200-00004F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92" name="AutoShape 799">
          <a:extLst>
            <a:ext uri="{FF2B5EF4-FFF2-40B4-BE49-F238E27FC236}">
              <a16:creationId xmlns:a16="http://schemas.microsoft.com/office/drawing/2014/main" id="{00000000-0008-0000-0200-000050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93" name="AutoShape 800">
          <a:extLst>
            <a:ext uri="{FF2B5EF4-FFF2-40B4-BE49-F238E27FC236}">
              <a16:creationId xmlns:a16="http://schemas.microsoft.com/office/drawing/2014/main" id="{00000000-0008-0000-0200-000051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94" name="AutoShape 801">
          <a:extLst>
            <a:ext uri="{FF2B5EF4-FFF2-40B4-BE49-F238E27FC236}">
              <a16:creationId xmlns:a16="http://schemas.microsoft.com/office/drawing/2014/main" id="{00000000-0008-0000-0200-000052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95" name="AutoShape 802">
          <a:extLst>
            <a:ext uri="{FF2B5EF4-FFF2-40B4-BE49-F238E27FC236}">
              <a16:creationId xmlns:a16="http://schemas.microsoft.com/office/drawing/2014/main" id="{00000000-0008-0000-0200-000053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96" name="AutoShape 803">
          <a:extLst>
            <a:ext uri="{FF2B5EF4-FFF2-40B4-BE49-F238E27FC236}">
              <a16:creationId xmlns:a16="http://schemas.microsoft.com/office/drawing/2014/main" id="{00000000-0008-0000-0200-000054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97" name="AutoShape 804">
          <a:extLst>
            <a:ext uri="{FF2B5EF4-FFF2-40B4-BE49-F238E27FC236}">
              <a16:creationId xmlns:a16="http://schemas.microsoft.com/office/drawing/2014/main" id="{00000000-0008-0000-0200-000055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98" name="AutoShape 805">
          <a:extLst>
            <a:ext uri="{FF2B5EF4-FFF2-40B4-BE49-F238E27FC236}">
              <a16:creationId xmlns:a16="http://schemas.microsoft.com/office/drawing/2014/main" id="{00000000-0008-0000-0200-000056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599" name="AutoShape 806">
          <a:extLst>
            <a:ext uri="{FF2B5EF4-FFF2-40B4-BE49-F238E27FC236}">
              <a16:creationId xmlns:a16="http://schemas.microsoft.com/office/drawing/2014/main" id="{00000000-0008-0000-0200-000057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00" name="AutoShape 807">
          <a:extLst>
            <a:ext uri="{FF2B5EF4-FFF2-40B4-BE49-F238E27FC236}">
              <a16:creationId xmlns:a16="http://schemas.microsoft.com/office/drawing/2014/main" id="{00000000-0008-0000-0200-000058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01" name="AutoShape 808">
          <a:extLst>
            <a:ext uri="{FF2B5EF4-FFF2-40B4-BE49-F238E27FC236}">
              <a16:creationId xmlns:a16="http://schemas.microsoft.com/office/drawing/2014/main" id="{00000000-0008-0000-0200-000059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02" name="AutoShape 809">
          <a:extLst>
            <a:ext uri="{FF2B5EF4-FFF2-40B4-BE49-F238E27FC236}">
              <a16:creationId xmlns:a16="http://schemas.microsoft.com/office/drawing/2014/main" id="{00000000-0008-0000-0200-00005A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03" name="AutoShape 810">
          <a:extLst>
            <a:ext uri="{FF2B5EF4-FFF2-40B4-BE49-F238E27FC236}">
              <a16:creationId xmlns:a16="http://schemas.microsoft.com/office/drawing/2014/main" id="{00000000-0008-0000-0200-00005B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04" name="AutoShape 811">
          <a:extLst>
            <a:ext uri="{FF2B5EF4-FFF2-40B4-BE49-F238E27FC236}">
              <a16:creationId xmlns:a16="http://schemas.microsoft.com/office/drawing/2014/main" id="{00000000-0008-0000-0200-00005C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05" name="AutoShape 812">
          <a:extLst>
            <a:ext uri="{FF2B5EF4-FFF2-40B4-BE49-F238E27FC236}">
              <a16:creationId xmlns:a16="http://schemas.microsoft.com/office/drawing/2014/main" id="{00000000-0008-0000-0200-00005D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06" name="AutoShape 813">
          <a:extLst>
            <a:ext uri="{FF2B5EF4-FFF2-40B4-BE49-F238E27FC236}">
              <a16:creationId xmlns:a16="http://schemas.microsoft.com/office/drawing/2014/main" id="{00000000-0008-0000-0200-00005E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07" name="AutoShape 814">
          <a:extLst>
            <a:ext uri="{FF2B5EF4-FFF2-40B4-BE49-F238E27FC236}">
              <a16:creationId xmlns:a16="http://schemas.microsoft.com/office/drawing/2014/main" id="{00000000-0008-0000-0200-00005F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08" name="AutoShape 815">
          <a:extLst>
            <a:ext uri="{FF2B5EF4-FFF2-40B4-BE49-F238E27FC236}">
              <a16:creationId xmlns:a16="http://schemas.microsoft.com/office/drawing/2014/main" id="{00000000-0008-0000-0200-000060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09" name="AutoShape 816">
          <a:extLst>
            <a:ext uri="{FF2B5EF4-FFF2-40B4-BE49-F238E27FC236}">
              <a16:creationId xmlns:a16="http://schemas.microsoft.com/office/drawing/2014/main" id="{00000000-0008-0000-0200-000061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10" name="AutoShape 817">
          <a:extLst>
            <a:ext uri="{FF2B5EF4-FFF2-40B4-BE49-F238E27FC236}">
              <a16:creationId xmlns:a16="http://schemas.microsoft.com/office/drawing/2014/main" id="{00000000-0008-0000-0200-000062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11" name="AutoShape 818">
          <a:extLst>
            <a:ext uri="{FF2B5EF4-FFF2-40B4-BE49-F238E27FC236}">
              <a16:creationId xmlns:a16="http://schemas.microsoft.com/office/drawing/2014/main" id="{00000000-0008-0000-0200-000063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12" name="AutoShape 819">
          <a:extLst>
            <a:ext uri="{FF2B5EF4-FFF2-40B4-BE49-F238E27FC236}">
              <a16:creationId xmlns:a16="http://schemas.microsoft.com/office/drawing/2014/main" id="{00000000-0008-0000-0200-000064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13" name="AutoShape 820">
          <a:extLst>
            <a:ext uri="{FF2B5EF4-FFF2-40B4-BE49-F238E27FC236}">
              <a16:creationId xmlns:a16="http://schemas.microsoft.com/office/drawing/2014/main" id="{00000000-0008-0000-0200-000065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14" name="AutoShape 821">
          <a:extLst>
            <a:ext uri="{FF2B5EF4-FFF2-40B4-BE49-F238E27FC236}">
              <a16:creationId xmlns:a16="http://schemas.microsoft.com/office/drawing/2014/main" id="{00000000-0008-0000-0200-000066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15" name="AutoShape 822">
          <a:extLst>
            <a:ext uri="{FF2B5EF4-FFF2-40B4-BE49-F238E27FC236}">
              <a16:creationId xmlns:a16="http://schemas.microsoft.com/office/drawing/2014/main" id="{00000000-0008-0000-0200-000067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16" name="AutoShape 823">
          <a:extLst>
            <a:ext uri="{FF2B5EF4-FFF2-40B4-BE49-F238E27FC236}">
              <a16:creationId xmlns:a16="http://schemas.microsoft.com/office/drawing/2014/main" id="{00000000-0008-0000-0200-000068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17" name="AutoShape 824">
          <a:extLst>
            <a:ext uri="{FF2B5EF4-FFF2-40B4-BE49-F238E27FC236}">
              <a16:creationId xmlns:a16="http://schemas.microsoft.com/office/drawing/2014/main" id="{00000000-0008-0000-0200-000069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18" name="AutoShape 825">
          <a:extLst>
            <a:ext uri="{FF2B5EF4-FFF2-40B4-BE49-F238E27FC236}">
              <a16:creationId xmlns:a16="http://schemas.microsoft.com/office/drawing/2014/main" id="{00000000-0008-0000-0200-00006A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19" name="AutoShape 826">
          <a:extLst>
            <a:ext uri="{FF2B5EF4-FFF2-40B4-BE49-F238E27FC236}">
              <a16:creationId xmlns:a16="http://schemas.microsoft.com/office/drawing/2014/main" id="{00000000-0008-0000-0200-00006B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20" name="AutoShape 827">
          <a:extLst>
            <a:ext uri="{FF2B5EF4-FFF2-40B4-BE49-F238E27FC236}">
              <a16:creationId xmlns:a16="http://schemas.microsoft.com/office/drawing/2014/main" id="{00000000-0008-0000-0200-00006C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21" name="AutoShape 828">
          <a:extLst>
            <a:ext uri="{FF2B5EF4-FFF2-40B4-BE49-F238E27FC236}">
              <a16:creationId xmlns:a16="http://schemas.microsoft.com/office/drawing/2014/main" id="{00000000-0008-0000-0200-00006D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22" name="AutoShape 829">
          <a:extLst>
            <a:ext uri="{FF2B5EF4-FFF2-40B4-BE49-F238E27FC236}">
              <a16:creationId xmlns:a16="http://schemas.microsoft.com/office/drawing/2014/main" id="{00000000-0008-0000-0200-00006E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23" name="AutoShape 830">
          <a:extLst>
            <a:ext uri="{FF2B5EF4-FFF2-40B4-BE49-F238E27FC236}">
              <a16:creationId xmlns:a16="http://schemas.microsoft.com/office/drawing/2014/main" id="{00000000-0008-0000-0200-00006F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24" name="AutoShape 831">
          <a:extLst>
            <a:ext uri="{FF2B5EF4-FFF2-40B4-BE49-F238E27FC236}">
              <a16:creationId xmlns:a16="http://schemas.microsoft.com/office/drawing/2014/main" id="{00000000-0008-0000-0200-000070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25" name="AutoShape 832">
          <a:extLst>
            <a:ext uri="{FF2B5EF4-FFF2-40B4-BE49-F238E27FC236}">
              <a16:creationId xmlns:a16="http://schemas.microsoft.com/office/drawing/2014/main" id="{00000000-0008-0000-0200-000071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26" name="AutoShape 833">
          <a:extLst>
            <a:ext uri="{FF2B5EF4-FFF2-40B4-BE49-F238E27FC236}">
              <a16:creationId xmlns:a16="http://schemas.microsoft.com/office/drawing/2014/main" id="{00000000-0008-0000-0200-000072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27" name="AutoShape 834">
          <a:extLst>
            <a:ext uri="{FF2B5EF4-FFF2-40B4-BE49-F238E27FC236}">
              <a16:creationId xmlns:a16="http://schemas.microsoft.com/office/drawing/2014/main" id="{00000000-0008-0000-0200-000073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28" name="AutoShape 835">
          <a:extLst>
            <a:ext uri="{FF2B5EF4-FFF2-40B4-BE49-F238E27FC236}">
              <a16:creationId xmlns:a16="http://schemas.microsoft.com/office/drawing/2014/main" id="{00000000-0008-0000-0200-000074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29" name="AutoShape 836">
          <a:extLst>
            <a:ext uri="{FF2B5EF4-FFF2-40B4-BE49-F238E27FC236}">
              <a16:creationId xmlns:a16="http://schemas.microsoft.com/office/drawing/2014/main" id="{00000000-0008-0000-0200-000075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30" name="AutoShape 837">
          <a:extLst>
            <a:ext uri="{FF2B5EF4-FFF2-40B4-BE49-F238E27FC236}">
              <a16:creationId xmlns:a16="http://schemas.microsoft.com/office/drawing/2014/main" id="{00000000-0008-0000-0200-000076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31" name="AutoShape 838">
          <a:extLst>
            <a:ext uri="{FF2B5EF4-FFF2-40B4-BE49-F238E27FC236}">
              <a16:creationId xmlns:a16="http://schemas.microsoft.com/office/drawing/2014/main" id="{00000000-0008-0000-0200-000077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32" name="AutoShape 839">
          <a:extLst>
            <a:ext uri="{FF2B5EF4-FFF2-40B4-BE49-F238E27FC236}">
              <a16:creationId xmlns:a16="http://schemas.microsoft.com/office/drawing/2014/main" id="{00000000-0008-0000-0200-000078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33" name="AutoShape 840">
          <a:extLst>
            <a:ext uri="{FF2B5EF4-FFF2-40B4-BE49-F238E27FC236}">
              <a16:creationId xmlns:a16="http://schemas.microsoft.com/office/drawing/2014/main" id="{00000000-0008-0000-0200-000079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34" name="AutoShape 841">
          <a:extLst>
            <a:ext uri="{FF2B5EF4-FFF2-40B4-BE49-F238E27FC236}">
              <a16:creationId xmlns:a16="http://schemas.microsoft.com/office/drawing/2014/main" id="{00000000-0008-0000-0200-00007A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35" name="AutoShape 842">
          <a:extLst>
            <a:ext uri="{FF2B5EF4-FFF2-40B4-BE49-F238E27FC236}">
              <a16:creationId xmlns:a16="http://schemas.microsoft.com/office/drawing/2014/main" id="{00000000-0008-0000-0200-00007B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36" name="AutoShape 843">
          <a:extLst>
            <a:ext uri="{FF2B5EF4-FFF2-40B4-BE49-F238E27FC236}">
              <a16:creationId xmlns:a16="http://schemas.microsoft.com/office/drawing/2014/main" id="{00000000-0008-0000-0200-00007C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37" name="AutoShape 844">
          <a:extLst>
            <a:ext uri="{FF2B5EF4-FFF2-40B4-BE49-F238E27FC236}">
              <a16:creationId xmlns:a16="http://schemas.microsoft.com/office/drawing/2014/main" id="{00000000-0008-0000-0200-00007D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38" name="AutoShape 845">
          <a:extLst>
            <a:ext uri="{FF2B5EF4-FFF2-40B4-BE49-F238E27FC236}">
              <a16:creationId xmlns:a16="http://schemas.microsoft.com/office/drawing/2014/main" id="{00000000-0008-0000-0200-00007E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39" name="AutoShape 846">
          <a:extLst>
            <a:ext uri="{FF2B5EF4-FFF2-40B4-BE49-F238E27FC236}">
              <a16:creationId xmlns:a16="http://schemas.microsoft.com/office/drawing/2014/main" id="{00000000-0008-0000-0200-00007F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40" name="AutoShape 847">
          <a:extLst>
            <a:ext uri="{FF2B5EF4-FFF2-40B4-BE49-F238E27FC236}">
              <a16:creationId xmlns:a16="http://schemas.microsoft.com/office/drawing/2014/main" id="{00000000-0008-0000-0200-000080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41" name="AutoShape 848">
          <a:extLst>
            <a:ext uri="{FF2B5EF4-FFF2-40B4-BE49-F238E27FC236}">
              <a16:creationId xmlns:a16="http://schemas.microsoft.com/office/drawing/2014/main" id="{00000000-0008-0000-0200-000081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42" name="AutoShape 849">
          <a:extLst>
            <a:ext uri="{FF2B5EF4-FFF2-40B4-BE49-F238E27FC236}">
              <a16:creationId xmlns:a16="http://schemas.microsoft.com/office/drawing/2014/main" id="{00000000-0008-0000-0200-000082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43" name="AutoShape 850">
          <a:extLst>
            <a:ext uri="{FF2B5EF4-FFF2-40B4-BE49-F238E27FC236}">
              <a16:creationId xmlns:a16="http://schemas.microsoft.com/office/drawing/2014/main" id="{00000000-0008-0000-0200-000083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44" name="AutoShape 851">
          <a:extLst>
            <a:ext uri="{FF2B5EF4-FFF2-40B4-BE49-F238E27FC236}">
              <a16:creationId xmlns:a16="http://schemas.microsoft.com/office/drawing/2014/main" id="{00000000-0008-0000-0200-000084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45" name="AutoShape 852">
          <a:extLst>
            <a:ext uri="{FF2B5EF4-FFF2-40B4-BE49-F238E27FC236}">
              <a16:creationId xmlns:a16="http://schemas.microsoft.com/office/drawing/2014/main" id="{00000000-0008-0000-0200-000085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46" name="AutoShape 853">
          <a:extLst>
            <a:ext uri="{FF2B5EF4-FFF2-40B4-BE49-F238E27FC236}">
              <a16:creationId xmlns:a16="http://schemas.microsoft.com/office/drawing/2014/main" id="{00000000-0008-0000-0200-000086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47" name="AutoShape 854">
          <a:extLst>
            <a:ext uri="{FF2B5EF4-FFF2-40B4-BE49-F238E27FC236}">
              <a16:creationId xmlns:a16="http://schemas.microsoft.com/office/drawing/2014/main" id="{00000000-0008-0000-0200-000087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48" name="AutoShape 855">
          <a:extLst>
            <a:ext uri="{FF2B5EF4-FFF2-40B4-BE49-F238E27FC236}">
              <a16:creationId xmlns:a16="http://schemas.microsoft.com/office/drawing/2014/main" id="{00000000-0008-0000-0200-000088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49" name="AutoShape 856">
          <a:extLst>
            <a:ext uri="{FF2B5EF4-FFF2-40B4-BE49-F238E27FC236}">
              <a16:creationId xmlns:a16="http://schemas.microsoft.com/office/drawing/2014/main" id="{00000000-0008-0000-0200-000089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50" name="AutoShape 857">
          <a:extLst>
            <a:ext uri="{FF2B5EF4-FFF2-40B4-BE49-F238E27FC236}">
              <a16:creationId xmlns:a16="http://schemas.microsoft.com/office/drawing/2014/main" id="{00000000-0008-0000-0200-00008A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51" name="AutoShape 858">
          <a:extLst>
            <a:ext uri="{FF2B5EF4-FFF2-40B4-BE49-F238E27FC236}">
              <a16:creationId xmlns:a16="http://schemas.microsoft.com/office/drawing/2014/main" id="{00000000-0008-0000-0200-00008B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52" name="AutoShape 859">
          <a:extLst>
            <a:ext uri="{FF2B5EF4-FFF2-40B4-BE49-F238E27FC236}">
              <a16:creationId xmlns:a16="http://schemas.microsoft.com/office/drawing/2014/main" id="{00000000-0008-0000-0200-00008C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53" name="AutoShape 860">
          <a:extLst>
            <a:ext uri="{FF2B5EF4-FFF2-40B4-BE49-F238E27FC236}">
              <a16:creationId xmlns:a16="http://schemas.microsoft.com/office/drawing/2014/main" id="{00000000-0008-0000-0200-00008D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54" name="AutoShape 861">
          <a:extLst>
            <a:ext uri="{FF2B5EF4-FFF2-40B4-BE49-F238E27FC236}">
              <a16:creationId xmlns:a16="http://schemas.microsoft.com/office/drawing/2014/main" id="{00000000-0008-0000-0200-00008E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55" name="AutoShape 862">
          <a:extLst>
            <a:ext uri="{FF2B5EF4-FFF2-40B4-BE49-F238E27FC236}">
              <a16:creationId xmlns:a16="http://schemas.microsoft.com/office/drawing/2014/main" id="{00000000-0008-0000-0200-00008F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56" name="AutoShape 863">
          <a:extLst>
            <a:ext uri="{FF2B5EF4-FFF2-40B4-BE49-F238E27FC236}">
              <a16:creationId xmlns:a16="http://schemas.microsoft.com/office/drawing/2014/main" id="{00000000-0008-0000-0200-000090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57" name="AutoShape 864">
          <a:extLst>
            <a:ext uri="{FF2B5EF4-FFF2-40B4-BE49-F238E27FC236}">
              <a16:creationId xmlns:a16="http://schemas.microsoft.com/office/drawing/2014/main" id="{00000000-0008-0000-0200-000091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58" name="AutoShape 865">
          <a:extLst>
            <a:ext uri="{FF2B5EF4-FFF2-40B4-BE49-F238E27FC236}">
              <a16:creationId xmlns:a16="http://schemas.microsoft.com/office/drawing/2014/main" id="{00000000-0008-0000-0200-000092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59" name="AutoShape 866">
          <a:extLst>
            <a:ext uri="{FF2B5EF4-FFF2-40B4-BE49-F238E27FC236}">
              <a16:creationId xmlns:a16="http://schemas.microsoft.com/office/drawing/2014/main" id="{00000000-0008-0000-0200-000093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60" name="AutoShape 867">
          <a:extLst>
            <a:ext uri="{FF2B5EF4-FFF2-40B4-BE49-F238E27FC236}">
              <a16:creationId xmlns:a16="http://schemas.microsoft.com/office/drawing/2014/main" id="{00000000-0008-0000-0200-000094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61" name="AutoShape 868">
          <a:extLst>
            <a:ext uri="{FF2B5EF4-FFF2-40B4-BE49-F238E27FC236}">
              <a16:creationId xmlns:a16="http://schemas.microsoft.com/office/drawing/2014/main" id="{00000000-0008-0000-0200-000095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62" name="AutoShape 869">
          <a:extLst>
            <a:ext uri="{FF2B5EF4-FFF2-40B4-BE49-F238E27FC236}">
              <a16:creationId xmlns:a16="http://schemas.microsoft.com/office/drawing/2014/main" id="{00000000-0008-0000-0200-000096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63" name="AutoShape 870">
          <a:extLst>
            <a:ext uri="{FF2B5EF4-FFF2-40B4-BE49-F238E27FC236}">
              <a16:creationId xmlns:a16="http://schemas.microsoft.com/office/drawing/2014/main" id="{00000000-0008-0000-0200-000097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64" name="AutoShape 871">
          <a:extLst>
            <a:ext uri="{FF2B5EF4-FFF2-40B4-BE49-F238E27FC236}">
              <a16:creationId xmlns:a16="http://schemas.microsoft.com/office/drawing/2014/main" id="{00000000-0008-0000-0200-000098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65" name="AutoShape 872">
          <a:extLst>
            <a:ext uri="{FF2B5EF4-FFF2-40B4-BE49-F238E27FC236}">
              <a16:creationId xmlns:a16="http://schemas.microsoft.com/office/drawing/2014/main" id="{00000000-0008-0000-0200-000099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66" name="AutoShape 873">
          <a:extLst>
            <a:ext uri="{FF2B5EF4-FFF2-40B4-BE49-F238E27FC236}">
              <a16:creationId xmlns:a16="http://schemas.microsoft.com/office/drawing/2014/main" id="{00000000-0008-0000-0200-00009A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67" name="AutoShape 874">
          <a:extLst>
            <a:ext uri="{FF2B5EF4-FFF2-40B4-BE49-F238E27FC236}">
              <a16:creationId xmlns:a16="http://schemas.microsoft.com/office/drawing/2014/main" id="{00000000-0008-0000-0200-00009B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68" name="AutoShape 875">
          <a:extLst>
            <a:ext uri="{FF2B5EF4-FFF2-40B4-BE49-F238E27FC236}">
              <a16:creationId xmlns:a16="http://schemas.microsoft.com/office/drawing/2014/main" id="{00000000-0008-0000-0200-00009C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69" name="AutoShape 876">
          <a:extLst>
            <a:ext uri="{FF2B5EF4-FFF2-40B4-BE49-F238E27FC236}">
              <a16:creationId xmlns:a16="http://schemas.microsoft.com/office/drawing/2014/main" id="{00000000-0008-0000-0200-00009D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70" name="AutoShape 877">
          <a:extLst>
            <a:ext uri="{FF2B5EF4-FFF2-40B4-BE49-F238E27FC236}">
              <a16:creationId xmlns:a16="http://schemas.microsoft.com/office/drawing/2014/main" id="{00000000-0008-0000-0200-00009E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71" name="AutoShape 878">
          <a:extLst>
            <a:ext uri="{FF2B5EF4-FFF2-40B4-BE49-F238E27FC236}">
              <a16:creationId xmlns:a16="http://schemas.microsoft.com/office/drawing/2014/main" id="{00000000-0008-0000-0200-00009F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72" name="AutoShape 879">
          <a:extLst>
            <a:ext uri="{FF2B5EF4-FFF2-40B4-BE49-F238E27FC236}">
              <a16:creationId xmlns:a16="http://schemas.microsoft.com/office/drawing/2014/main" id="{00000000-0008-0000-0200-0000A0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73" name="AutoShape 880">
          <a:extLst>
            <a:ext uri="{FF2B5EF4-FFF2-40B4-BE49-F238E27FC236}">
              <a16:creationId xmlns:a16="http://schemas.microsoft.com/office/drawing/2014/main" id="{00000000-0008-0000-0200-0000A1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45</xdr:row>
      <xdr:rowOff>0</xdr:rowOff>
    </xdr:from>
    <xdr:to>
      <xdr:col>7</xdr:col>
      <xdr:colOff>0</xdr:colOff>
      <xdr:row>45</xdr:row>
      <xdr:rowOff>0</xdr:rowOff>
    </xdr:to>
    <xdr:sp macro="" textlink="">
      <xdr:nvSpPr>
        <xdr:cNvPr id="160674" name="AutoShape 881">
          <a:extLst>
            <a:ext uri="{FF2B5EF4-FFF2-40B4-BE49-F238E27FC236}">
              <a16:creationId xmlns:a16="http://schemas.microsoft.com/office/drawing/2014/main" id="{00000000-0008-0000-0200-0000A2730200}"/>
            </a:ext>
          </a:extLst>
        </xdr:cNvPr>
        <xdr:cNvSpPr>
          <a:spLocks noChangeArrowheads="1"/>
        </xdr:cNvSpPr>
      </xdr:nvSpPr>
      <xdr:spPr bwMode="auto">
        <a:xfrm>
          <a:off x="5514975" y="117252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49</xdr:row>
      <xdr:rowOff>0</xdr:rowOff>
    </xdr:from>
    <xdr:to>
      <xdr:col>7</xdr:col>
      <xdr:colOff>0</xdr:colOff>
      <xdr:row>49</xdr:row>
      <xdr:rowOff>0</xdr:rowOff>
    </xdr:to>
    <xdr:sp macro="" textlink="">
      <xdr:nvSpPr>
        <xdr:cNvPr id="160675" name="AutoShape 882">
          <a:extLst>
            <a:ext uri="{FF2B5EF4-FFF2-40B4-BE49-F238E27FC236}">
              <a16:creationId xmlns:a16="http://schemas.microsoft.com/office/drawing/2014/main" id="{00000000-0008-0000-0200-0000A3730200}"/>
            </a:ext>
          </a:extLst>
        </xdr:cNvPr>
        <xdr:cNvSpPr>
          <a:spLocks noChangeArrowheads="1"/>
        </xdr:cNvSpPr>
      </xdr:nvSpPr>
      <xdr:spPr bwMode="auto">
        <a:xfrm>
          <a:off x="5514975" y="12792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49</xdr:row>
      <xdr:rowOff>0</xdr:rowOff>
    </xdr:from>
    <xdr:to>
      <xdr:col>7</xdr:col>
      <xdr:colOff>0</xdr:colOff>
      <xdr:row>49</xdr:row>
      <xdr:rowOff>0</xdr:rowOff>
    </xdr:to>
    <xdr:sp macro="" textlink="">
      <xdr:nvSpPr>
        <xdr:cNvPr id="160676" name="AutoShape 883">
          <a:extLst>
            <a:ext uri="{FF2B5EF4-FFF2-40B4-BE49-F238E27FC236}">
              <a16:creationId xmlns:a16="http://schemas.microsoft.com/office/drawing/2014/main" id="{00000000-0008-0000-0200-0000A4730200}"/>
            </a:ext>
          </a:extLst>
        </xdr:cNvPr>
        <xdr:cNvSpPr>
          <a:spLocks noChangeArrowheads="1"/>
        </xdr:cNvSpPr>
      </xdr:nvSpPr>
      <xdr:spPr bwMode="auto">
        <a:xfrm>
          <a:off x="5514975" y="12792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49</xdr:row>
      <xdr:rowOff>0</xdr:rowOff>
    </xdr:from>
    <xdr:to>
      <xdr:col>7</xdr:col>
      <xdr:colOff>0</xdr:colOff>
      <xdr:row>49</xdr:row>
      <xdr:rowOff>0</xdr:rowOff>
    </xdr:to>
    <xdr:sp macro="" textlink="">
      <xdr:nvSpPr>
        <xdr:cNvPr id="160677" name="AutoShape 884">
          <a:extLst>
            <a:ext uri="{FF2B5EF4-FFF2-40B4-BE49-F238E27FC236}">
              <a16:creationId xmlns:a16="http://schemas.microsoft.com/office/drawing/2014/main" id="{00000000-0008-0000-0200-0000A5730200}"/>
            </a:ext>
          </a:extLst>
        </xdr:cNvPr>
        <xdr:cNvSpPr>
          <a:spLocks noChangeArrowheads="1"/>
        </xdr:cNvSpPr>
      </xdr:nvSpPr>
      <xdr:spPr bwMode="auto">
        <a:xfrm>
          <a:off x="5514975" y="12792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49</xdr:row>
      <xdr:rowOff>0</xdr:rowOff>
    </xdr:from>
    <xdr:to>
      <xdr:col>7</xdr:col>
      <xdr:colOff>0</xdr:colOff>
      <xdr:row>49</xdr:row>
      <xdr:rowOff>0</xdr:rowOff>
    </xdr:to>
    <xdr:sp macro="" textlink="">
      <xdr:nvSpPr>
        <xdr:cNvPr id="160678" name="AutoShape 885">
          <a:extLst>
            <a:ext uri="{FF2B5EF4-FFF2-40B4-BE49-F238E27FC236}">
              <a16:creationId xmlns:a16="http://schemas.microsoft.com/office/drawing/2014/main" id="{00000000-0008-0000-0200-0000A6730200}"/>
            </a:ext>
          </a:extLst>
        </xdr:cNvPr>
        <xdr:cNvSpPr>
          <a:spLocks noChangeArrowheads="1"/>
        </xdr:cNvSpPr>
      </xdr:nvSpPr>
      <xdr:spPr bwMode="auto">
        <a:xfrm>
          <a:off x="5514975" y="12792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49</xdr:row>
      <xdr:rowOff>0</xdr:rowOff>
    </xdr:from>
    <xdr:to>
      <xdr:col>7</xdr:col>
      <xdr:colOff>0</xdr:colOff>
      <xdr:row>49</xdr:row>
      <xdr:rowOff>0</xdr:rowOff>
    </xdr:to>
    <xdr:sp macro="" textlink="">
      <xdr:nvSpPr>
        <xdr:cNvPr id="160679" name="AutoShape 886">
          <a:extLst>
            <a:ext uri="{FF2B5EF4-FFF2-40B4-BE49-F238E27FC236}">
              <a16:creationId xmlns:a16="http://schemas.microsoft.com/office/drawing/2014/main" id="{00000000-0008-0000-0200-0000A7730200}"/>
            </a:ext>
          </a:extLst>
        </xdr:cNvPr>
        <xdr:cNvSpPr>
          <a:spLocks noChangeArrowheads="1"/>
        </xdr:cNvSpPr>
      </xdr:nvSpPr>
      <xdr:spPr bwMode="auto">
        <a:xfrm>
          <a:off x="5514975" y="12792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49</xdr:row>
      <xdr:rowOff>0</xdr:rowOff>
    </xdr:from>
    <xdr:to>
      <xdr:col>7</xdr:col>
      <xdr:colOff>0</xdr:colOff>
      <xdr:row>49</xdr:row>
      <xdr:rowOff>0</xdr:rowOff>
    </xdr:to>
    <xdr:sp macro="" textlink="">
      <xdr:nvSpPr>
        <xdr:cNvPr id="160680" name="AutoShape 887">
          <a:extLst>
            <a:ext uri="{FF2B5EF4-FFF2-40B4-BE49-F238E27FC236}">
              <a16:creationId xmlns:a16="http://schemas.microsoft.com/office/drawing/2014/main" id="{00000000-0008-0000-0200-0000A8730200}"/>
            </a:ext>
          </a:extLst>
        </xdr:cNvPr>
        <xdr:cNvSpPr>
          <a:spLocks noChangeArrowheads="1"/>
        </xdr:cNvSpPr>
      </xdr:nvSpPr>
      <xdr:spPr bwMode="auto">
        <a:xfrm>
          <a:off x="5514975" y="12792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49</xdr:row>
      <xdr:rowOff>0</xdr:rowOff>
    </xdr:from>
    <xdr:to>
      <xdr:col>7</xdr:col>
      <xdr:colOff>0</xdr:colOff>
      <xdr:row>49</xdr:row>
      <xdr:rowOff>0</xdr:rowOff>
    </xdr:to>
    <xdr:sp macro="" textlink="">
      <xdr:nvSpPr>
        <xdr:cNvPr id="160681" name="AutoShape 888">
          <a:extLst>
            <a:ext uri="{FF2B5EF4-FFF2-40B4-BE49-F238E27FC236}">
              <a16:creationId xmlns:a16="http://schemas.microsoft.com/office/drawing/2014/main" id="{00000000-0008-0000-0200-0000A9730200}"/>
            </a:ext>
          </a:extLst>
        </xdr:cNvPr>
        <xdr:cNvSpPr>
          <a:spLocks noChangeArrowheads="1"/>
        </xdr:cNvSpPr>
      </xdr:nvSpPr>
      <xdr:spPr bwMode="auto">
        <a:xfrm>
          <a:off x="5514975" y="12792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49</xdr:row>
      <xdr:rowOff>0</xdr:rowOff>
    </xdr:from>
    <xdr:to>
      <xdr:col>7</xdr:col>
      <xdr:colOff>0</xdr:colOff>
      <xdr:row>49</xdr:row>
      <xdr:rowOff>0</xdr:rowOff>
    </xdr:to>
    <xdr:sp macro="" textlink="">
      <xdr:nvSpPr>
        <xdr:cNvPr id="160682" name="AutoShape 889">
          <a:extLst>
            <a:ext uri="{FF2B5EF4-FFF2-40B4-BE49-F238E27FC236}">
              <a16:creationId xmlns:a16="http://schemas.microsoft.com/office/drawing/2014/main" id="{00000000-0008-0000-0200-0000AA730200}"/>
            </a:ext>
          </a:extLst>
        </xdr:cNvPr>
        <xdr:cNvSpPr>
          <a:spLocks noChangeArrowheads="1"/>
        </xdr:cNvSpPr>
      </xdr:nvSpPr>
      <xdr:spPr bwMode="auto">
        <a:xfrm>
          <a:off x="5514975" y="12792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49</xdr:row>
      <xdr:rowOff>0</xdr:rowOff>
    </xdr:from>
    <xdr:to>
      <xdr:col>7</xdr:col>
      <xdr:colOff>0</xdr:colOff>
      <xdr:row>49</xdr:row>
      <xdr:rowOff>0</xdr:rowOff>
    </xdr:to>
    <xdr:sp macro="" textlink="">
      <xdr:nvSpPr>
        <xdr:cNvPr id="160683" name="AutoShape 890">
          <a:extLst>
            <a:ext uri="{FF2B5EF4-FFF2-40B4-BE49-F238E27FC236}">
              <a16:creationId xmlns:a16="http://schemas.microsoft.com/office/drawing/2014/main" id="{00000000-0008-0000-0200-0000AB730200}"/>
            </a:ext>
          </a:extLst>
        </xdr:cNvPr>
        <xdr:cNvSpPr>
          <a:spLocks noChangeArrowheads="1"/>
        </xdr:cNvSpPr>
      </xdr:nvSpPr>
      <xdr:spPr bwMode="auto">
        <a:xfrm>
          <a:off x="5514975" y="12792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49</xdr:row>
      <xdr:rowOff>0</xdr:rowOff>
    </xdr:from>
    <xdr:to>
      <xdr:col>7</xdr:col>
      <xdr:colOff>0</xdr:colOff>
      <xdr:row>49</xdr:row>
      <xdr:rowOff>0</xdr:rowOff>
    </xdr:to>
    <xdr:sp macro="" textlink="">
      <xdr:nvSpPr>
        <xdr:cNvPr id="160684" name="AutoShape 891">
          <a:extLst>
            <a:ext uri="{FF2B5EF4-FFF2-40B4-BE49-F238E27FC236}">
              <a16:creationId xmlns:a16="http://schemas.microsoft.com/office/drawing/2014/main" id="{00000000-0008-0000-0200-0000AC730200}"/>
            </a:ext>
          </a:extLst>
        </xdr:cNvPr>
        <xdr:cNvSpPr>
          <a:spLocks noChangeArrowheads="1"/>
        </xdr:cNvSpPr>
      </xdr:nvSpPr>
      <xdr:spPr bwMode="auto">
        <a:xfrm>
          <a:off x="5514975" y="12792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49</xdr:row>
      <xdr:rowOff>0</xdr:rowOff>
    </xdr:from>
    <xdr:to>
      <xdr:col>7</xdr:col>
      <xdr:colOff>0</xdr:colOff>
      <xdr:row>49</xdr:row>
      <xdr:rowOff>0</xdr:rowOff>
    </xdr:to>
    <xdr:sp macro="" textlink="">
      <xdr:nvSpPr>
        <xdr:cNvPr id="160685" name="AutoShape 892">
          <a:extLst>
            <a:ext uri="{FF2B5EF4-FFF2-40B4-BE49-F238E27FC236}">
              <a16:creationId xmlns:a16="http://schemas.microsoft.com/office/drawing/2014/main" id="{00000000-0008-0000-0200-0000AD730200}"/>
            </a:ext>
          </a:extLst>
        </xdr:cNvPr>
        <xdr:cNvSpPr>
          <a:spLocks noChangeArrowheads="1"/>
        </xdr:cNvSpPr>
      </xdr:nvSpPr>
      <xdr:spPr bwMode="auto">
        <a:xfrm>
          <a:off x="5514975" y="12792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49</xdr:row>
      <xdr:rowOff>0</xdr:rowOff>
    </xdr:from>
    <xdr:to>
      <xdr:col>7</xdr:col>
      <xdr:colOff>0</xdr:colOff>
      <xdr:row>49</xdr:row>
      <xdr:rowOff>0</xdr:rowOff>
    </xdr:to>
    <xdr:sp macro="" textlink="">
      <xdr:nvSpPr>
        <xdr:cNvPr id="160686" name="AutoShape 893">
          <a:extLst>
            <a:ext uri="{FF2B5EF4-FFF2-40B4-BE49-F238E27FC236}">
              <a16:creationId xmlns:a16="http://schemas.microsoft.com/office/drawing/2014/main" id="{00000000-0008-0000-0200-0000AE730200}"/>
            </a:ext>
          </a:extLst>
        </xdr:cNvPr>
        <xdr:cNvSpPr>
          <a:spLocks noChangeArrowheads="1"/>
        </xdr:cNvSpPr>
      </xdr:nvSpPr>
      <xdr:spPr bwMode="auto">
        <a:xfrm>
          <a:off x="5514975" y="12792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49</xdr:row>
      <xdr:rowOff>0</xdr:rowOff>
    </xdr:from>
    <xdr:to>
      <xdr:col>7</xdr:col>
      <xdr:colOff>0</xdr:colOff>
      <xdr:row>49</xdr:row>
      <xdr:rowOff>0</xdr:rowOff>
    </xdr:to>
    <xdr:sp macro="" textlink="">
      <xdr:nvSpPr>
        <xdr:cNvPr id="160687" name="AutoShape 894">
          <a:extLst>
            <a:ext uri="{FF2B5EF4-FFF2-40B4-BE49-F238E27FC236}">
              <a16:creationId xmlns:a16="http://schemas.microsoft.com/office/drawing/2014/main" id="{00000000-0008-0000-0200-0000AF730200}"/>
            </a:ext>
          </a:extLst>
        </xdr:cNvPr>
        <xdr:cNvSpPr>
          <a:spLocks noChangeArrowheads="1"/>
        </xdr:cNvSpPr>
      </xdr:nvSpPr>
      <xdr:spPr bwMode="auto">
        <a:xfrm>
          <a:off x="5514975" y="12792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49</xdr:row>
      <xdr:rowOff>0</xdr:rowOff>
    </xdr:from>
    <xdr:to>
      <xdr:col>7</xdr:col>
      <xdr:colOff>0</xdr:colOff>
      <xdr:row>49</xdr:row>
      <xdr:rowOff>0</xdr:rowOff>
    </xdr:to>
    <xdr:sp macro="" textlink="">
      <xdr:nvSpPr>
        <xdr:cNvPr id="160688" name="AutoShape 895">
          <a:extLst>
            <a:ext uri="{FF2B5EF4-FFF2-40B4-BE49-F238E27FC236}">
              <a16:creationId xmlns:a16="http://schemas.microsoft.com/office/drawing/2014/main" id="{00000000-0008-0000-0200-0000B0730200}"/>
            </a:ext>
          </a:extLst>
        </xdr:cNvPr>
        <xdr:cNvSpPr>
          <a:spLocks noChangeArrowheads="1"/>
        </xdr:cNvSpPr>
      </xdr:nvSpPr>
      <xdr:spPr bwMode="auto">
        <a:xfrm>
          <a:off x="5514975" y="12792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49</xdr:row>
      <xdr:rowOff>0</xdr:rowOff>
    </xdr:from>
    <xdr:to>
      <xdr:col>7</xdr:col>
      <xdr:colOff>0</xdr:colOff>
      <xdr:row>49</xdr:row>
      <xdr:rowOff>0</xdr:rowOff>
    </xdr:to>
    <xdr:sp macro="" textlink="">
      <xdr:nvSpPr>
        <xdr:cNvPr id="160689" name="AutoShape 896">
          <a:extLst>
            <a:ext uri="{FF2B5EF4-FFF2-40B4-BE49-F238E27FC236}">
              <a16:creationId xmlns:a16="http://schemas.microsoft.com/office/drawing/2014/main" id="{00000000-0008-0000-0200-0000B1730200}"/>
            </a:ext>
          </a:extLst>
        </xdr:cNvPr>
        <xdr:cNvSpPr>
          <a:spLocks noChangeArrowheads="1"/>
        </xdr:cNvSpPr>
      </xdr:nvSpPr>
      <xdr:spPr bwMode="auto">
        <a:xfrm>
          <a:off x="5514975" y="12792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49</xdr:row>
      <xdr:rowOff>0</xdr:rowOff>
    </xdr:from>
    <xdr:to>
      <xdr:col>7</xdr:col>
      <xdr:colOff>0</xdr:colOff>
      <xdr:row>49</xdr:row>
      <xdr:rowOff>0</xdr:rowOff>
    </xdr:to>
    <xdr:sp macro="" textlink="">
      <xdr:nvSpPr>
        <xdr:cNvPr id="160690" name="AutoShape 897">
          <a:extLst>
            <a:ext uri="{FF2B5EF4-FFF2-40B4-BE49-F238E27FC236}">
              <a16:creationId xmlns:a16="http://schemas.microsoft.com/office/drawing/2014/main" id="{00000000-0008-0000-0200-0000B2730200}"/>
            </a:ext>
          </a:extLst>
        </xdr:cNvPr>
        <xdr:cNvSpPr>
          <a:spLocks noChangeArrowheads="1"/>
        </xdr:cNvSpPr>
      </xdr:nvSpPr>
      <xdr:spPr bwMode="auto">
        <a:xfrm>
          <a:off x="5514975" y="12792075"/>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142875</xdr:rowOff>
    </xdr:from>
    <xdr:to>
      <xdr:col>7</xdr:col>
      <xdr:colOff>0</xdr:colOff>
      <xdr:row>51</xdr:row>
      <xdr:rowOff>0</xdr:rowOff>
    </xdr:to>
    <xdr:sp macro="" textlink="">
      <xdr:nvSpPr>
        <xdr:cNvPr id="160691" name="AutoShape 898">
          <a:extLst>
            <a:ext uri="{FF2B5EF4-FFF2-40B4-BE49-F238E27FC236}">
              <a16:creationId xmlns:a16="http://schemas.microsoft.com/office/drawing/2014/main" id="{00000000-0008-0000-0200-0000B3730200}"/>
            </a:ext>
          </a:extLst>
        </xdr:cNvPr>
        <xdr:cNvSpPr>
          <a:spLocks noChangeArrowheads="1"/>
        </xdr:cNvSpPr>
      </xdr:nvSpPr>
      <xdr:spPr bwMode="auto">
        <a:xfrm>
          <a:off x="5514975" y="13201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142875</xdr:rowOff>
    </xdr:from>
    <xdr:to>
      <xdr:col>7</xdr:col>
      <xdr:colOff>0</xdr:colOff>
      <xdr:row>51</xdr:row>
      <xdr:rowOff>0</xdr:rowOff>
    </xdr:to>
    <xdr:sp macro="" textlink="">
      <xdr:nvSpPr>
        <xdr:cNvPr id="160692" name="AutoShape 899">
          <a:extLst>
            <a:ext uri="{FF2B5EF4-FFF2-40B4-BE49-F238E27FC236}">
              <a16:creationId xmlns:a16="http://schemas.microsoft.com/office/drawing/2014/main" id="{00000000-0008-0000-0200-0000B4730200}"/>
            </a:ext>
          </a:extLst>
        </xdr:cNvPr>
        <xdr:cNvSpPr>
          <a:spLocks noChangeArrowheads="1"/>
        </xdr:cNvSpPr>
      </xdr:nvSpPr>
      <xdr:spPr bwMode="auto">
        <a:xfrm>
          <a:off x="5514975" y="13201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142875</xdr:rowOff>
    </xdr:from>
    <xdr:to>
      <xdr:col>7</xdr:col>
      <xdr:colOff>0</xdr:colOff>
      <xdr:row>51</xdr:row>
      <xdr:rowOff>0</xdr:rowOff>
    </xdr:to>
    <xdr:sp macro="" textlink="">
      <xdr:nvSpPr>
        <xdr:cNvPr id="160693" name="AutoShape 900">
          <a:extLst>
            <a:ext uri="{FF2B5EF4-FFF2-40B4-BE49-F238E27FC236}">
              <a16:creationId xmlns:a16="http://schemas.microsoft.com/office/drawing/2014/main" id="{00000000-0008-0000-0200-0000B5730200}"/>
            </a:ext>
          </a:extLst>
        </xdr:cNvPr>
        <xdr:cNvSpPr>
          <a:spLocks noChangeArrowheads="1"/>
        </xdr:cNvSpPr>
      </xdr:nvSpPr>
      <xdr:spPr bwMode="auto">
        <a:xfrm>
          <a:off x="5514975" y="13201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142875</xdr:rowOff>
    </xdr:from>
    <xdr:to>
      <xdr:col>7</xdr:col>
      <xdr:colOff>0</xdr:colOff>
      <xdr:row>51</xdr:row>
      <xdr:rowOff>0</xdr:rowOff>
    </xdr:to>
    <xdr:sp macro="" textlink="">
      <xdr:nvSpPr>
        <xdr:cNvPr id="160694" name="AutoShape 901">
          <a:extLst>
            <a:ext uri="{FF2B5EF4-FFF2-40B4-BE49-F238E27FC236}">
              <a16:creationId xmlns:a16="http://schemas.microsoft.com/office/drawing/2014/main" id="{00000000-0008-0000-0200-0000B6730200}"/>
            </a:ext>
          </a:extLst>
        </xdr:cNvPr>
        <xdr:cNvSpPr>
          <a:spLocks noChangeArrowheads="1"/>
        </xdr:cNvSpPr>
      </xdr:nvSpPr>
      <xdr:spPr bwMode="auto">
        <a:xfrm>
          <a:off x="5514975" y="13201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142875</xdr:rowOff>
    </xdr:from>
    <xdr:to>
      <xdr:col>7</xdr:col>
      <xdr:colOff>0</xdr:colOff>
      <xdr:row>51</xdr:row>
      <xdr:rowOff>0</xdr:rowOff>
    </xdr:to>
    <xdr:sp macro="" textlink="">
      <xdr:nvSpPr>
        <xdr:cNvPr id="160695" name="AutoShape 902">
          <a:extLst>
            <a:ext uri="{FF2B5EF4-FFF2-40B4-BE49-F238E27FC236}">
              <a16:creationId xmlns:a16="http://schemas.microsoft.com/office/drawing/2014/main" id="{00000000-0008-0000-0200-0000B7730200}"/>
            </a:ext>
          </a:extLst>
        </xdr:cNvPr>
        <xdr:cNvSpPr>
          <a:spLocks noChangeArrowheads="1"/>
        </xdr:cNvSpPr>
      </xdr:nvSpPr>
      <xdr:spPr bwMode="auto">
        <a:xfrm>
          <a:off x="5514975" y="13201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142875</xdr:rowOff>
    </xdr:from>
    <xdr:to>
      <xdr:col>7</xdr:col>
      <xdr:colOff>0</xdr:colOff>
      <xdr:row>51</xdr:row>
      <xdr:rowOff>0</xdr:rowOff>
    </xdr:to>
    <xdr:sp macro="" textlink="">
      <xdr:nvSpPr>
        <xdr:cNvPr id="160696" name="AutoShape 903">
          <a:extLst>
            <a:ext uri="{FF2B5EF4-FFF2-40B4-BE49-F238E27FC236}">
              <a16:creationId xmlns:a16="http://schemas.microsoft.com/office/drawing/2014/main" id="{00000000-0008-0000-0200-0000B8730200}"/>
            </a:ext>
          </a:extLst>
        </xdr:cNvPr>
        <xdr:cNvSpPr>
          <a:spLocks noChangeArrowheads="1"/>
        </xdr:cNvSpPr>
      </xdr:nvSpPr>
      <xdr:spPr bwMode="auto">
        <a:xfrm>
          <a:off x="5514975" y="13201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142875</xdr:rowOff>
    </xdr:from>
    <xdr:to>
      <xdr:col>7</xdr:col>
      <xdr:colOff>0</xdr:colOff>
      <xdr:row>51</xdr:row>
      <xdr:rowOff>0</xdr:rowOff>
    </xdr:to>
    <xdr:sp macro="" textlink="">
      <xdr:nvSpPr>
        <xdr:cNvPr id="160697" name="AutoShape 904">
          <a:extLst>
            <a:ext uri="{FF2B5EF4-FFF2-40B4-BE49-F238E27FC236}">
              <a16:creationId xmlns:a16="http://schemas.microsoft.com/office/drawing/2014/main" id="{00000000-0008-0000-0200-0000B9730200}"/>
            </a:ext>
          </a:extLst>
        </xdr:cNvPr>
        <xdr:cNvSpPr>
          <a:spLocks noChangeArrowheads="1"/>
        </xdr:cNvSpPr>
      </xdr:nvSpPr>
      <xdr:spPr bwMode="auto">
        <a:xfrm>
          <a:off x="5514975" y="13201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142875</xdr:rowOff>
    </xdr:from>
    <xdr:to>
      <xdr:col>7</xdr:col>
      <xdr:colOff>0</xdr:colOff>
      <xdr:row>51</xdr:row>
      <xdr:rowOff>0</xdr:rowOff>
    </xdr:to>
    <xdr:sp macro="" textlink="">
      <xdr:nvSpPr>
        <xdr:cNvPr id="160698" name="AutoShape 905">
          <a:extLst>
            <a:ext uri="{FF2B5EF4-FFF2-40B4-BE49-F238E27FC236}">
              <a16:creationId xmlns:a16="http://schemas.microsoft.com/office/drawing/2014/main" id="{00000000-0008-0000-0200-0000BA730200}"/>
            </a:ext>
          </a:extLst>
        </xdr:cNvPr>
        <xdr:cNvSpPr>
          <a:spLocks noChangeArrowheads="1"/>
        </xdr:cNvSpPr>
      </xdr:nvSpPr>
      <xdr:spPr bwMode="auto">
        <a:xfrm>
          <a:off x="5514975" y="13201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142875</xdr:rowOff>
    </xdr:from>
    <xdr:to>
      <xdr:col>7</xdr:col>
      <xdr:colOff>0</xdr:colOff>
      <xdr:row>51</xdr:row>
      <xdr:rowOff>0</xdr:rowOff>
    </xdr:to>
    <xdr:sp macro="" textlink="">
      <xdr:nvSpPr>
        <xdr:cNvPr id="160699" name="AutoShape 906">
          <a:extLst>
            <a:ext uri="{FF2B5EF4-FFF2-40B4-BE49-F238E27FC236}">
              <a16:creationId xmlns:a16="http://schemas.microsoft.com/office/drawing/2014/main" id="{00000000-0008-0000-0200-0000BB730200}"/>
            </a:ext>
          </a:extLst>
        </xdr:cNvPr>
        <xdr:cNvSpPr>
          <a:spLocks noChangeArrowheads="1"/>
        </xdr:cNvSpPr>
      </xdr:nvSpPr>
      <xdr:spPr bwMode="auto">
        <a:xfrm>
          <a:off x="5514975" y="13201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142875</xdr:rowOff>
    </xdr:from>
    <xdr:to>
      <xdr:col>7</xdr:col>
      <xdr:colOff>0</xdr:colOff>
      <xdr:row>51</xdr:row>
      <xdr:rowOff>0</xdr:rowOff>
    </xdr:to>
    <xdr:sp macro="" textlink="">
      <xdr:nvSpPr>
        <xdr:cNvPr id="160700" name="AutoShape 907">
          <a:extLst>
            <a:ext uri="{FF2B5EF4-FFF2-40B4-BE49-F238E27FC236}">
              <a16:creationId xmlns:a16="http://schemas.microsoft.com/office/drawing/2014/main" id="{00000000-0008-0000-0200-0000BC730200}"/>
            </a:ext>
          </a:extLst>
        </xdr:cNvPr>
        <xdr:cNvSpPr>
          <a:spLocks noChangeArrowheads="1"/>
        </xdr:cNvSpPr>
      </xdr:nvSpPr>
      <xdr:spPr bwMode="auto">
        <a:xfrm>
          <a:off x="5514975" y="13201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142875</xdr:rowOff>
    </xdr:from>
    <xdr:to>
      <xdr:col>7</xdr:col>
      <xdr:colOff>0</xdr:colOff>
      <xdr:row>51</xdr:row>
      <xdr:rowOff>0</xdr:rowOff>
    </xdr:to>
    <xdr:sp macro="" textlink="">
      <xdr:nvSpPr>
        <xdr:cNvPr id="160701" name="AutoShape 908">
          <a:extLst>
            <a:ext uri="{FF2B5EF4-FFF2-40B4-BE49-F238E27FC236}">
              <a16:creationId xmlns:a16="http://schemas.microsoft.com/office/drawing/2014/main" id="{00000000-0008-0000-0200-0000BD730200}"/>
            </a:ext>
          </a:extLst>
        </xdr:cNvPr>
        <xdr:cNvSpPr>
          <a:spLocks noChangeArrowheads="1"/>
        </xdr:cNvSpPr>
      </xdr:nvSpPr>
      <xdr:spPr bwMode="auto">
        <a:xfrm>
          <a:off x="5514975" y="13201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142875</xdr:rowOff>
    </xdr:from>
    <xdr:to>
      <xdr:col>7</xdr:col>
      <xdr:colOff>0</xdr:colOff>
      <xdr:row>51</xdr:row>
      <xdr:rowOff>0</xdr:rowOff>
    </xdr:to>
    <xdr:sp macro="" textlink="">
      <xdr:nvSpPr>
        <xdr:cNvPr id="160702" name="AutoShape 909">
          <a:extLst>
            <a:ext uri="{FF2B5EF4-FFF2-40B4-BE49-F238E27FC236}">
              <a16:creationId xmlns:a16="http://schemas.microsoft.com/office/drawing/2014/main" id="{00000000-0008-0000-0200-0000BE730200}"/>
            </a:ext>
          </a:extLst>
        </xdr:cNvPr>
        <xdr:cNvSpPr>
          <a:spLocks noChangeArrowheads="1"/>
        </xdr:cNvSpPr>
      </xdr:nvSpPr>
      <xdr:spPr bwMode="auto">
        <a:xfrm>
          <a:off x="5514975" y="13201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142875</xdr:rowOff>
    </xdr:from>
    <xdr:to>
      <xdr:col>7</xdr:col>
      <xdr:colOff>0</xdr:colOff>
      <xdr:row>51</xdr:row>
      <xdr:rowOff>0</xdr:rowOff>
    </xdr:to>
    <xdr:sp macro="" textlink="">
      <xdr:nvSpPr>
        <xdr:cNvPr id="160703" name="AutoShape 910">
          <a:extLst>
            <a:ext uri="{FF2B5EF4-FFF2-40B4-BE49-F238E27FC236}">
              <a16:creationId xmlns:a16="http://schemas.microsoft.com/office/drawing/2014/main" id="{00000000-0008-0000-0200-0000BF730200}"/>
            </a:ext>
          </a:extLst>
        </xdr:cNvPr>
        <xdr:cNvSpPr>
          <a:spLocks noChangeArrowheads="1"/>
        </xdr:cNvSpPr>
      </xdr:nvSpPr>
      <xdr:spPr bwMode="auto">
        <a:xfrm>
          <a:off x="5514975" y="13201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142875</xdr:rowOff>
    </xdr:from>
    <xdr:to>
      <xdr:col>7</xdr:col>
      <xdr:colOff>0</xdr:colOff>
      <xdr:row>51</xdr:row>
      <xdr:rowOff>0</xdr:rowOff>
    </xdr:to>
    <xdr:sp macro="" textlink="">
      <xdr:nvSpPr>
        <xdr:cNvPr id="160704" name="AutoShape 911">
          <a:extLst>
            <a:ext uri="{FF2B5EF4-FFF2-40B4-BE49-F238E27FC236}">
              <a16:creationId xmlns:a16="http://schemas.microsoft.com/office/drawing/2014/main" id="{00000000-0008-0000-0200-0000C0730200}"/>
            </a:ext>
          </a:extLst>
        </xdr:cNvPr>
        <xdr:cNvSpPr>
          <a:spLocks noChangeArrowheads="1"/>
        </xdr:cNvSpPr>
      </xdr:nvSpPr>
      <xdr:spPr bwMode="auto">
        <a:xfrm>
          <a:off x="5514975" y="13201650"/>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104775</xdr:rowOff>
    </xdr:from>
    <xdr:to>
      <xdr:col>7</xdr:col>
      <xdr:colOff>0</xdr:colOff>
      <xdr:row>51</xdr:row>
      <xdr:rowOff>0</xdr:rowOff>
    </xdr:to>
    <xdr:sp macro="" textlink="">
      <xdr:nvSpPr>
        <xdr:cNvPr id="160705" name="AutoShape 912">
          <a:extLst>
            <a:ext uri="{FF2B5EF4-FFF2-40B4-BE49-F238E27FC236}">
              <a16:creationId xmlns:a16="http://schemas.microsoft.com/office/drawing/2014/main" id="{00000000-0008-0000-0200-0000C1730200}"/>
            </a:ext>
          </a:extLst>
        </xdr:cNvPr>
        <xdr:cNvSpPr>
          <a:spLocks noChangeArrowheads="1"/>
        </xdr:cNvSpPr>
      </xdr:nvSpPr>
      <xdr:spPr bwMode="auto">
        <a:xfrm>
          <a:off x="5514975" y="13163550"/>
          <a:ext cx="0" cy="161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50</xdr:row>
      <xdr:rowOff>123825</xdr:rowOff>
    </xdr:from>
    <xdr:to>
      <xdr:col>7</xdr:col>
      <xdr:colOff>0</xdr:colOff>
      <xdr:row>51</xdr:row>
      <xdr:rowOff>0</xdr:rowOff>
    </xdr:to>
    <xdr:sp macro="" textlink="">
      <xdr:nvSpPr>
        <xdr:cNvPr id="160706" name="AutoShape 913">
          <a:extLst>
            <a:ext uri="{FF2B5EF4-FFF2-40B4-BE49-F238E27FC236}">
              <a16:creationId xmlns:a16="http://schemas.microsoft.com/office/drawing/2014/main" id="{00000000-0008-0000-0200-0000C2730200}"/>
            </a:ext>
          </a:extLst>
        </xdr:cNvPr>
        <xdr:cNvSpPr>
          <a:spLocks noChangeArrowheads="1"/>
        </xdr:cNvSpPr>
      </xdr:nvSpPr>
      <xdr:spPr bwMode="auto">
        <a:xfrm>
          <a:off x="5514975" y="13182600"/>
          <a:ext cx="0" cy="14287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07" name="AutoShape 914">
          <a:extLst>
            <a:ext uri="{FF2B5EF4-FFF2-40B4-BE49-F238E27FC236}">
              <a16:creationId xmlns:a16="http://schemas.microsoft.com/office/drawing/2014/main" id="{00000000-0008-0000-0200-0000C3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08" name="AutoShape 915">
          <a:extLst>
            <a:ext uri="{FF2B5EF4-FFF2-40B4-BE49-F238E27FC236}">
              <a16:creationId xmlns:a16="http://schemas.microsoft.com/office/drawing/2014/main" id="{00000000-0008-0000-0200-0000C4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09" name="AutoShape 916">
          <a:extLst>
            <a:ext uri="{FF2B5EF4-FFF2-40B4-BE49-F238E27FC236}">
              <a16:creationId xmlns:a16="http://schemas.microsoft.com/office/drawing/2014/main" id="{00000000-0008-0000-0200-0000C5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10" name="AutoShape 917">
          <a:extLst>
            <a:ext uri="{FF2B5EF4-FFF2-40B4-BE49-F238E27FC236}">
              <a16:creationId xmlns:a16="http://schemas.microsoft.com/office/drawing/2014/main" id="{00000000-0008-0000-0200-0000C6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11" name="AutoShape 918">
          <a:extLst>
            <a:ext uri="{FF2B5EF4-FFF2-40B4-BE49-F238E27FC236}">
              <a16:creationId xmlns:a16="http://schemas.microsoft.com/office/drawing/2014/main" id="{00000000-0008-0000-0200-0000C7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12" name="AutoShape 919">
          <a:extLst>
            <a:ext uri="{FF2B5EF4-FFF2-40B4-BE49-F238E27FC236}">
              <a16:creationId xmlns:a16="http://schemas.microsoft.com/office/drawing/2014/main" id="{00000000-0008-0000-0200-0000C8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13" name="AutoShape 920">
          <a:extLst>
            <a:ext uri="{FF2B5EF4-FFF2-40B4-BE49-F238E27FC236}">
              <a16:creationId xmlns:a16="http://schemas.microsoft.com/office/drawing/2014/main" id="{00000000-0008-0000-0200-0000C9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14" name="AutoShape 921">
          <a:extLst>
            <a:ext uri="{FF2B5EF4-FFF2-40B4-BE49-F238E27FC236}">
              <a16:creationId xmlns:a16="http://schemas.microsoft.com/office/drawing/2014/main" id="{00000000-0008-0000-0200-0000CA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15" name="AutoShape 922">
          <a:extLst>
            <a:ext uri="{FF2B5EF4-FFF2-40B4-BE49-F238E27FC236}">
              <a16:creationId xmlns:a16="http://schemas.microsoft.com/office/drawing/2014/main" id="{00000000-0008-0000-0200-0000CB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16" name="AutoShape 923">
          <a:extLst>
            <a:ext uri="{FF2B5EF4-FFF2-40B4-BE49-F238E27FC236}">
              <a16:creationId xmlns:a16="http://schemas.microsoft.com/office/drawing/2014/main" id="{00000000-0008-0000-0200-0000CC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17" name="AutoShape 924">
          <a:extLst>
            <a:ext uri="{FF2B5EF4-FFF2-40B4-BE49-F238E27FC236}">
              <a16:creationId xmlns:a16="http://schemas.microsoft.com/office/drawing/2014/main" id="{00000000-0008-0000-0200-0000CD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18" name="AutoShape 925">
          <a:extLst>
            <a:ext uri="{FF2B5EF4-FFF2-40B4-BE49-F238E27FC236}">
              <a16:creationId xmlns:a16="http://schemas.microsoft.com/office/drawing/2014/main" id="{00000000-0008-0000-0200-0000CE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19" name="AutoShape 926">
          <a:extLst>
            <a:ext uri="{FF2B5EF4-FFF2-40B4-BE49-F238E27FC236}">
              <a16:creationId xmlns:a16="http://schemas.microsoft.com/office/drawing/2014/main" id="{00000000-0008-0000-0200-0000CF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20" name="AutoShape 927">
          <a:extLst>
            <a:ext uri="{FF2B5EF4-FFF2-40B4-BE49-F238E27FC236}">
              <a16:creationId xmlns:a16="http://schemas.microsoft.com/office/drawing/2014/main" id="{00000000-0008-0000-0200-0000D0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21" name="AutoShape 928">
          <a:extLst>
            <a:ext uri="{FF2B5EF4-FFF2-40B4-BE49-F238E27FC236}">
              <a16:creationId xmlns:a16="http://schemas.microsoft.com/office/drawing/2014/main" id="{00000000-0008-0000-0200-0000D1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22" name="AutoShape 929">
          <a:extLst>
            <a:ext uri="{FF2B5EF4-FFF2-40B4-BE49-F238E27FC236}">
              <a16:creationId xmlns:a16="http://schemas.microsoft.com/office/drawing/2014/main" id="{00000000-0008-0000-0200-0000D2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23" name="AutoShape 930">
          <a:extLst>
            <a:ext uri="{FF2B5EF4-FFF2-40B4-BE49-F238E27FC236}">
              <a16:creationId xmlns:a16="http://schemas.microsoft.com/office/drawing/2014/main" id="{00000000-0008-0000-0200-0000D3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24" name="AutoShape 931">
          <a:extLst>
            <a:ext uri="{FF2B5EF4-FFF2-40B4-BE49-F238E27FC236}">
              <a16:creationId xmlns:a16="http://schemas.microsoft.com/office/drawing/2014/main" id="{00000000-0008-0000-0200-0000D4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25" name="AutoShape 932">
          <a:extLst>
            <a:ext uri="{FF2B5EF4-FFF2-40B4-BE49-F238E27FC236}">
              <a16:creationId xmlns:a16="http://schemas.microsoft.com/office/drawing/2014/main" id="{00000000-0008-0000-0200-0000D5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26" name="AutoShape 933">
          <a:extLst>
            <a:ext uri="{FF2B5EF4-FFF2-40B4-BE49-F238E27FC236}">
              <a16:creationId xmlns:a16="http://schemas.microsoft.com/office/drawing/2014/main" id="{00000000-0008-0000-0200-0000D6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27" name="AutoShape 934">
          <a:extLst>
            <a:ext uri="{FF2B5EF4-FFF2-40B4-BE49-F238E27FC236}">
              <a16:creationId xmlns:a16="http://schemas.microsoft.com/office/drawing/2014/main" id="{00000000-0008-0000-0200-0000D7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28" name="AutoShape 935">
          <a:extLst>
            <a:ext uri="{FF2B5EF4-FFF2-40B4-BE49-F238E27FC236}">
              <a16:creationId xmlns:a16="http://schemas.microsoft.com/office/drawing/2014/main" id="{00000000-0008-0000-0200-0000D8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29" name="AutoShape 936">
          <a:extLst>
            <a:ext uri="{FF2B5EF4-FFF2-40B4-BE49-F238E27FC236}">
              <a16:creationId xmlns:a16="http://schemas.microsoft.com/office/drawing/2014/main" id="{00000000-0008-0000-0200-0000D9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30" name="AutoShape 937">
          <a:extLst>
            <a:ext uri="{FF2B5EF4-FFF2-40B4-BE49-F238E27FC236}">
              <a16:creationId xmlns:a16="http://schemas.microsoft.com/office/drawing/2014/main" id="{00000000-0008-0000-0200-0000DA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31" name="AutoShape 938">
          <a:extLst>
            <a:ext uri="{FF2B5EF4-FFF2-40B4-BE49-F238E27FC236}">
              <a16:creationId xmlns:a16="http://schemas.microsoft.com/office/drawing/2014/main" id="{00000000-0008-0000-0200-0000DB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32" name="AutoShape 939">
          <a:extLst>
            <a:ext uri="{FF2B5EF4-FFF2-40B4-BE49-F238E27FC236}">
              <a16:creationId xmlns:a16="http://schemas.microsoft.com/office/drawing/2014/main" id="{00000000-0008-0000-0200-0000DC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33" name="AutoShape 940">
          <a:extLst>
            <a:ext uri="{FF2B5EF4-FFF2-40B4-BE49-F238E27FC236}">
              <a16:creationId xmlns:a16="http://schemas.microsoft.com/office/drawing/2014/main" id="{00000000-0008-0000-0200-0000DD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34" name="AutoShape 941">
          <a:extLst>
            <a:ext uri="{FF2B5EF4-FFF2-40B4-BE49-F238E27FC236}">
              <a16:creationId xmlns:a16="http://schemas.microsoft.com/office/drawing/2014/main" id="{00000000-0008-0000-0200-0000DE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35" name="AutoShape 942">
          <a:extLst>
            <a:ext uri="{FF2B5EF4-FFF2-40B4-BE49-F238E27FC236}">
              <a16:creationId xmlns:a16="http://schemas.microsoft.com/office/drawing/2014/main" id="{00000000-0008-0000-0200-0000DF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36" name="AutoShape 943">
          <a:extLst>
            <a:ext uri="{FF2B5EF4-FFF2-40B4-BE49-F238E27FC236}">
              <a16:creationId xmlns:a16="http://schemas.microsoft.com/office/drawing/2014/main" id="{00000000-0008-0000-0200-0000E0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37" name="AutoShape 944">
          <a:extLst>
            <a:ext uri="{FF2B5EF4-FFF2-40B4-BE49-F238E27FC236}">
              <a16:creationId xmlns:a16="http://schemas.microsoft.com/office/drawing/2014/main" id="{00000000-0008-0000-0200-0000E1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38" name="AutoShape 945">
          <a:extLst>
            <a:ext uri="{FF2B5EF4-FFF2-40B4-BE49-F238E27FC236}">
              <a16:creationId xmlns:a16="http://schemas.microsoft.com/office/drawing/2014/main" id="{00000000-0008-0000-0200-0000E2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39" name="AutoShape 946">
          <a:extLst>
            <a:ext uri="{FF2B5EF4-FFF2-40B4-BE49-F238E27FC236}">
              <a16:creationId xmlns:a16="http://schemas.microsoft.com/office/drawing/2014/main" id="{00000000-0008-0000-0200-0000E3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40" name="AutoShape 947">
          <a:extLst>
            <a:ext uri="{FF2B5EF4-FFF2-40B4-BE49-F238E27FC236}">
              <a16:creationId xmlns:a16="http://schemas.microsoft.com/office/drawing/2014/main" id="{00000000-0008-0000-0200-0000E4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41" name="AutoShape 948">
          <a:extLst>
            <a:ext uri="{FF2B5EF4-FFF2-40B4-BE49-F238E27FC236}">
              <a16:creationId xmlns:a16="http://schemas.microsoft.com/office/drawing/2014/main" id="{00000000-0008-0000-0200-0000E5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42" name="AutoShape 949">
          <a:extLst>
            <a:ext uri="{FF2B5EF4-FFF2-40B4-BE49-F238E27FC236}">
              <a16:creationId xmlns:a16="http://schemas.microsoft.com/office/drawing/2014/main" id="{00000000-0008-0000-0200-0000E6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43" name="AutoShape 950">
          <a:extLst>
            <a:ext uri="{FF2B5EF4-FFF2-40B4-BE49-F238E27FC236}">
              <a16:creationId xmlns:a16="http://schemas.microsoft.com/office/drawing/2014/main" id="{00000000-0008-0000-0200-0000E7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44" name="AutoShape 951">
          <a:extLst>
            <a:ext uri="{FF2B5EF4-FFF2-40B4-BE49-F238E27FC236}">
              <a16:creationId xmlns:a16="http://schemas.microsoft.com/office/drawing/2014/main" id="{00000000-0008-0000-0200-0000E8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45" name="AutoShape 952">
          <a:extLst>
            <a:ext uri="{FF2B5EF4-FFF2-40B4-BE49-F238E27FC236}">
              <a16:creationId xmlns:a16="http://schemas.microsoft.com/office/drawing/2014/main" id="{00000000-0008-0000-0200-0000E9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46" name="AutoShape 953">
          <a:extLst>
            <a:ext uri="{FF2B5EF4-FFF2-40B4-BE49-F238E27FC236}">
              <a16:creationId xmlns:a16="http://schemas.microsoft.com/office/drawing/2014/main" id="{00000000-0008-0000-0200-0000EA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47" name="AutoShape 954">
          <a:extLst>
            <a:ext uri="{FF2B5EF4-FFF2-40B4-BE49-F238E27FC236}">
              <a16:creationId xmlns:a16="http://schemas.microsoft.com/office/drawing/2014/main" id="{00000000-0008-0000-0200-0000EB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48" name="AutoShape 955">
          <a:extLst>
            <a:ext uri="{FF2B5EF4-FFF2-40B4-BE49-F238E27FC236}">
              <a16:creationId xmlns:a16="http://schemas.microsoft.com/office/drawing/2014/main" id="{00000000-0008-0000-0200-0000EC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49" name="AutoShape 956">
          <a:extLst>
            <a:ext uri="{FF2B5EF4-FFF2-40B4-BE49-F238E27FC236}">
              <a16:creationId xmlns:a16="http://schemas.microsoft.com/office/drawing/2014/main" id="{00000000-0008-0000-0200-0000ED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50" name="AutoShape 957">
          <a:extLst>
            <a:ext uri="{FF2B5EF4-FFF2-40B4-BE49-F238E27FC236}">
              <a16:creationId xmlns:a16="http://schemas.microsoft.com/office/drawing/2014/main" id="{00000000-0008-0000-0200-0000EE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51" name="AutoShape 958">
          <a:extLst>
            <a:ext uri="{FF2B5EF4-FFF2-40B4-BE49-F238E27FC236}">
              <a16:creationId xmlns:a16="http://schemas.microsoft.com/office/drawing/2014/main" id="{00000000-0008-0000-0200-0000EF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52" name="AutoShape 959">
          <a:extLst>
            <a:ext uri="{FF2B5EF4-FFF2-40B4-BE49-F238E27FC236}">
              <a16:creationId xmlns:a16="http://schemas.microsoft.com/office/drawing/2014/main" id="{00000000-0008-0000-0200-0000F0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53" name="AutoShape 960">
          <a:extLst>
            <a:ext uri="{FF2B5EF4-FFF2-40B4-BE49-F238E27FC236}">
              <a16:creationId xmlns:a16="http://schemas.microsoft.com/office/drawing/2014/main" id="{00000000-0008-0000-0200-0000F1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54" name="AutoShape 961">
          <a:extLst>
            <a:ext uri="{FF2B5EF4-FFF2-40B4-BE49-F238E27FC236}">
              <a16:creationId xmlns:a16="http://schemas.microsoft.com/office/drawing/2014/main" id="{00000000-0008-0000-0200-0000F2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55" name="AutoShape 962">
          <a:extLst>
            <a:ext uri="{FF2B5EF4-FFF2-40B4-BE49-F238E27FC236}">
              <a16:creationId xmlns:a16="http://schemas.microsoft.com/office/drawing/2014/main" id="{00000000-0008-0000-0200-0000F3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56" name="AutoShape 963">
          <a:extLst>
            <a:ext uri="{FF2B5EF4-FFF2-40B4-BE49-F238E27FC236}">
              <a16:creationId xmlns:a16="http://schemas.microsoft.com/office/drawing/2014/main" id="{00000000-0008-0000-0200-0000F4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57" name="AutoShape 964">
          <a:extLst>
            <a:ext uri="{FF2B5EF4-FFF2-40B4-BE49-F238E27FC236}">
              <a16:creationId xmlns:a16="http://schemas.microsoft.com/office/drawing/2014/main" id="{00000000-0008-0000-0200-0000F5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58" name="AutoShape 965">
          <a:extLst>
            <a:ext uri="{FF2B5EF4-FFF2-40B4-BE49-F238E27FC236}">
              <a16:creationId xmlns:a16="http://schemas.microsoft.com/office/drawing/2014/main" id="{00000000-0008-0000-0200-0000F6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59" name="AutoShape 966">
          <a:extLst>
            <a:ext uri="{FF2B5EF4-FFF2-40B4-BE49-F238E27FC236}">
              <a16:creationId xmlns:a16="http://schemas.microsoft.com/office/drawing/2014/main" id="{00000000-0008-0000-0200-0000F7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60" name="AutoShape 967">
          <a:extLst>
            <a:ext uri="{FF2B5EF4-FFF2-40B4-BE49-F238E27FC236}">
              <a16:creationId xmlns:a16="http://schemas.microsoft.com/office/drawing/2014/main" id="{00000000-0008-0000-0200-0000F8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61" name="AutoShape 968">
          <a:extLst>
            <a:ext uri="{FF2B5EF4-FFF2-40B4-BE49-F238E27FC236}">
              <a16:creationId xmlns:a16="http://schemas.microsoft.com/office/drawing/2014/main" id="{00000000-0008-0000-0200-0000F9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62" name="AutoShape 969">
          <a:extLst>
            <a:ext uri="{FF2B5EF4-FFF2-40B4-BE49-F238E27FC236}">
              <a16:creationId xmlns:a16="http://schemas.microsoft.com/office/drawing/2014/main" id="{00000000-0008-0000-0200-0000FA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63" name="AutoShape 970">
          <a:extLst>
            <a:ext uri="{FF2B5EF4-FFF2-40B4-BE49-F238E27FC236}">
              <a16:creationId xmlns:a16="http://schemas.microsoft.com/office/drawing/2014/main" id="{00000000-0008-0000-0200-0000FB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64" name="AutoShape 971">
          <a:extLst>
            <a:ext uri="{FF2B5EF4-FFF2-40B4-BE49-F238E27FC236}">
              <a16:creationId xmlns:a16="http://schemas.microsoft.com/office/drawing/2014/main" id="{00000000-0008-0000-0200-0000FC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65" name="AutoShape 972">
          <a:extLst>
            <a:ext uri="{FF2B5EF4-FFF2-40B4-BE49-F238E27FC236}">
              <a16:creationId xmlns:a16="http://schemas.microsoft.com/office/drawing/2014/main" id="{00000000-0008-0000-0200-0000FD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66" name="AutoShape 973">
          <a:extLst>
            <a:ext uri="{FF2B5EF4-FFF2-40B4-BE49-F238E27FC236}">
              <a16:creationId xmlns:a16="http://schemas.microsoft.com/office/drawing/2014/main" id="{00000000-0008-0000-0200-0000FE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67" name="AutoShape 974">
          <a:extLst>
            <a:ext uri="{FF2B5EF4-FFF2-40B4-BE49-F238E27FC236}">
              <a16:creationId xmlns:a16="http://schemas.microsoft.com/office/drawing/2014/main" id="{00000000-0008-0000-0200-0000FF73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68" name="AutoShape 975">
          <a:extLst>
            <a:ext uri="{FF2B5EF4-FFF2-40B4-BE49-F238E27FC236}">
              <a16:creationId xmlns:a16="http://schemas.microsoft.com/office/drawing/2014/main" id="{00000000-0008-0000-0200-000000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69" name="AutoShape 976">
          <a:extLst>
            <a:ext uri="{FF2B5EF4-FFF2-40B4-BE49-F238E27FC236}">
              <a16:creationId xmlns:a16="http://schemas.microsoft.com/office/drawing/2014/main" id="{00000000-0008-0000-0200-000001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70" name="AutoShape 977">
          <a:extLst>
            <a:ext uri="{FF2B5EF4-FFF2-40B4-BE49-F238E27FC236}">
              <a16:creationId xmlns:a16="http://schemas.microsoft.com/office/drawing/2014/main" id="{00000000-0008-0000-0200-000002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71" name="AutoShape 978">
          <a:extLst>
            <a:ext uri="{FF2B5EF4-FFF2-40B4-BE49-F238E27FC236}">
              <a16:creationId xmlns:a16="http://schemas.microsoft.com/office/drawing/2014/main" id="{00000000-0008-0000-0200-000003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72" name="AutoShape 979">
          <a:extLst>
            <a:ext uri="{FF2B5EF4-FFF2-40B4-BE49-F238E27FC236}">
              <a16:creationId xmlns:a16="http://schemas.microsoft.com/office/drawing/2014/main" id="{00000000-0008-0000-0200-000004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73" name="AutoShape 980">
          <a:extLst>
            <a:ext uri="{FF2B5EF4-FFF2-40B4-BE49-F238E27FC236}">
              <a16:creationId xmlns:a16="http://schemas.microsoft.com/office/drawing/2014/main" id="{00000000-0008-0000-0200-000005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74" name="AutoShape 981">
          <a:extLst>
            <a:ext uri="{FF2B5EF4-FFF2-40B4-BE49-F238E27FC236}">
              <a16:creationId xmlns:a16="http://schemas.microsoft.com/office/drawing/2014/main" id="{00000000-0008-0000-0200-000006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75" name="AutoShape 982">
          <a:extLst>
            <a:ext uri="{FF2B5EF4-FFF2-40B4-BE49-F238E27FC236}">
              <a16:creationId xmlns:a16="http://schemas.microsoft.com/office/drawing/2014/main" id="{00000000-0008-0000-0200-000007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76" name="AutoShape 983">
          <a:extLst>
            <a:ext uri="{FF2B5EF4-FFF2-40B4-BE49-F238E27FC236}">
              <a16:creationId xmlns:a16="http://schemas.microsoft.com/office/drawing/2014/main" id="{00000000-0008-0000-0200-000008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77" name="AutoShape 984">
          <a:extLst>
            <a:ext uri="{FF2B5EF4-FFF2-40B4-BE49-F238E27FC236}">
              <a16:creationId xmlns:a16="http://schemas.microsoft.com/office/drawing/2014/main" id="{00000000-0008-0000-0200-000009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78" name="AutoShape 985">
          <a:extLst>
            <a:ext uri="{FF2B5EF4-FFF2-40B4-BE49-F238E27FC236}">
              <a16:creationId xmlns:a16="http://schemas.microsoft.com/office/drawing/2014/main" id="{00000000-0008-0000-0200-00000A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79" name="AutoShape 986">
          <a:extLst>
            <a:ext uri="{FF2B5EF4-FFF2-40B4-BE49-F238E27FC236}">
              <a16:creationId xmlns:a16="http://schemas.microsoft.com/office/drawing/2014/main" id="{00000000-0008-0000-0200-00000B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80" name="AutoShape 987">
          <a:extLst>
            <a:ext uri="{FF2B5EF4-FFF2-40B4-BE49-F238E27FC236}">
              <a16:creationId xmlns:a16="http://schemas.microsoft.com/office/drawing/2014/main" id="{00000000-0008-0000-0200-00000C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81" name="AutoShape 988">
          <a:extLst>
            <a:ext uri="{FF2B5EF4-FFF2-40B4-BE49-F238E27FC236}">
              <a16:creationId xmlns:a16="http://schemas.microsoft.com/office/drawing/2014/main" id="{00000000-0008-0000-0200-00000D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82" name="AutoShape 989">
          <a:extLst>
            <a:ext uri="{FF2B5EF4-FFF2-40B4-BE49-F238E27FC236}">
              <a16:creationId xmlns:a16="http://schemas.microsoft.com/office/drawing/2014/main" id="{00000000-0008-0000-0200-00000E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83" name="AutoShape 990">
          <a:extLst>
            <a:ext uri="{FF2B5EF4-FFF2-40B4-BE49-F238E27FC236}">
              <a16:creationId xmlns:a16="http://schemas.microsoft.com/office/drawing/2014/main" id="{00000000-0008-0000-0200-00000F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84" name="AutoShape 991">
          <a:extLst>
            <a:ext uri="{FF2B5EF4-FFF2-40B4-BE49-F238E27FC236}">
              <a16:creationId xmlns:a16="http://schemas.microsoft.com/office/drawing/2014/main" id="{00000000-0008-0000-0200-000010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85" name="AutoShape 992">
          <a:extLst>
            <a:ext uri="{FF2B5EF4-FFF2-40B4-BE49-F238E27FC236}">
              <a16:creationId xmlns:a16="http://schemas.microsoft.com/office/drawing/2014/main" id="{00000000-0008-0000-0200-000011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86" name="AutoShape 993">
          <a:extLst>
            <a:ext uri="{FF2B5EF4-FFF2-40B4-BE49-F238E27FC236}">
              <a16:creationId xmlns:a16="http://schemas.microsoft.com/office/drawing/2014/main" id="{00000000-0008-0000-0200-000012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87" name="AutoShape 994">
          <a:extLst>
            <a:ext uri="{FF2B5EF4-FFF2-40B4-BE49-F238E27FC236}">
              <a16:creationId xmlns:a16="http://schemas.microsoft.com/office/drawing/2014/main" id="{00000000-0008-0000-0200-000013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88" name="AutoShape 995">
          <a:extLst>
            <a:ext uri="{FF2B5EF4-FFF2-40B4-BE49-F238E27FC236}">
              <a16:creationId xmlns:a16="http://schemas.microsoft.com/office/drawing/2014/main" id="{00000000-0008-0000-0200-000014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89" name="AutoShape 996">
          <a:extLst>
            <a:ext uri="{FF2B5EF4-FFF2-40B4-BE49-F238E27FC236}">
              <a16:creationId xmlns:a16="http://schemas.microsoft.com/office/drawing/2014/main" id="{00000000-0008-0000-0200-000015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90" name="AutoShape 997">
          <a:extLst>
            <a:ext uri="{FF2B5EF4-FFF2-40B4-BE49-F238E27FC236}">
              <a16:creationId xmlns:a16="http://schemas.microsoft.com/office/drawing/2014/main" id="{00000000-0008-0000-0200-000016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91" name="AutoShape 998">
          <a:extLst>
            <a:ext uri="{FF2B5EF4-FFF2-40B4-BE49-F238E27FC236}">
              <a16:creationId xmlns:a16="http://schemas.microsoft.com/office/drawing/2014/main" id="{00000000-0008-0000-0200-000017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92" name="AutoShape 999">
          <a:extLst>
            <a:ext uri="{FF2B5EF4-FFF2-40B4-BE49-F238E27FC236}">
              <a16:creationId xmlns:a16="http://schemas.microsoft.com/office/drawing/2014/main" id="{00000000-0008-0000-0200-000018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93" name="AutoShape 1000">
          <a:extLst>
            <a:ext uri="{FF2B5EF4-FFF2-40B4-BE49-F238E27FC236}">
              <a16:creationId xmlns:a16="http://schemas.microsoft.com/office/drawing/2014/main" id="{00000000-0008-0000-0200-000019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94" name="AutoShape 1001">
          <a:extLst>
            <a:ext uri="{FF2B5EF4-FFF2-40B4-BE49-F238E27FC236}">
              <a16:creationId xmlns:a16="http://schemas.microsoft.com/office/drawing/2014/main" id="{00000000-0008-0000-0200-00001A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95" name="AutoShape 1002">
          <a:extLst>
            <a:ext uri="{FF2B5EF4-FFF2-40B4-BE49-F238E27FC236}">
              <a16:creationId xmlns:a16="http://schemas.microsoft.com/office/drawing/2014/main" id="{00000000-0008-0000-0200-00001B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96" name="AutoShape 1003">
          <a:extLst>
            <a:ext uri="{FF2B5EF4-FFF2-40B4-BE49-F238E27FC236}">
              <a16:creationId xmlns:a16="http://schemas.microsoft.com/office/drawing/2014/main" id="{00000000-0008-0000-0200-00001C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97" name="AutoShape 1004">
          <a:extLst>
            <a:ext uri="{FF2B5EF4-FFF2-40B4-BE49-F238E27FC236}">
              <a16:creationId xmlns:a16="http://schemas.microsoft.com/office/drawing/2014/main" id="{00000000-0008-0000-0200-00001D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98" name="AutoShape 1005">
          <a:extLst>
            <a:ext uri="{FF2B5EF4-FFF2-40B4-BE49-F238E27FC236}">
              <a16:creationId xmlns:a16="http://schemas.microsoft.com/office/drawing/2014/main" id="{00000000-0008-0000-0200-00001E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799" name="AutoShape 1006">
          <a:extLst>
            <a:ext uri="{FF2B5EF4-FFF2-40B4-BE49-F238E27FC236}">
              <a16:creationId xmlns:a16="http://schemas.microsoft.com/office/drawing/2014/main" id="{00000000-0008-0000-0200-00001F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800" name="AutoShape 1007">
          <a:extLst>
            <a:ext uri="{FF2B5EF4-FFF2-40B4-BE49-F238E27FC236}">
              <a16:creationId xmlns:a16="http://schemas.microsoft.com/office/drawing/2014/main" id="{00000000-0008-0000-0200-000020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801" name="AutoShape 1008">
          <a:extLst>
            <a:ext uri="{FF2B5EF4-FFF2-40B4-BE49-F238E27FC236}">
              <a16:creationId xmlns:a16="http://schemas.microsoft.com/office/drawing/2014/main" id="{00000000-0008-0000-0200-000021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59</xdr:row>
      <xdr:rowOff>0</xdr:rowOff>
    </xdr:from>
    <xdr:to>
      <xdr:col>7</xdr:col>
      <xdr:colOff>0</xdr:colOff>
      <xdr:row>59</xdr:row>
      <xdr:rowOff>0</xdr:rowOff>
    </xdr:to>
    <xdr:sp macro="" textlink="">
      <xdr:nvSpPr>
        <xdr:cNvPr id="160802" name="AutoShape 1009">
          <a:extLst>
            <a:ext uri="{FF2B5EF4-FFF2-40B4-BE49-F238E27FC236}">
              <a16:creationId xmlns:a16="http://schemas.microsoft.com/office/drawing/2014/main" id="{00000000-0008-0000-0200-000022740200}"/>
            </a:ext>
          </a:extLst>
        </xdr:cNvPr>
        <xdr:cNvSpPr>
          <a:spLocks noChangeArrowheads="1"/>
        </xdr:cNvSpPr>
      </xdr:nvSpPr>
      <xdr:spPr bwMode="auto">
        <a:xfrm>
          <a:off x="5514975" y="152400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160803" name="AutoShape 1010">
          <a:extLst>
            <a:ext uri="{FF2B5EF4-FFF2-40B4-BE49-F238E27FC236}">
              <a16:creationId xmlns:a16="http://schemas.microsoft.com/office/drawing/2014/main" id="{00000000-0008-0000-0200-000023740200}"/>
            </a:ext>
          </a:extLst>
        </xdr:cNvPr>
        <xdr:cNvSpPr>
          <a:spLocks noChangeArrowheads="1"/>
        </xdr:cNvSpPr>
      </xdr:nvSpPr>
      <xdr:spPr bwMode="auto">
        <a:xfrm>
          <a:off x="5514975" y="16040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160804" name="AutoShape 1011">
          <a:extLst>
            <a:ext uri="{FF2B5EF4-FFF2-40B4-BE49-F238E27FC236}">
              <a16:creationId xmlns:a16="http://schemas.microsoft.com/office/drawing/2014/main" id="{00000000-0008-0000-0200-000024740200}"/>
            </a:ext>
          </a:extLst>
        </xdr:cNvPr>
        <xdr:cNvSpPr>
          <a:spLocks noChangeArrowheads="1"/>
        </xdr:cNvSpPr>
      </xdr:nvSpPr>
      <xdr:spPr bwMode="auto">
        <a:xfrm>
          <a:off x="5514975" y="16040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160805" name="AutoShape 1012">
          <a:extLst>
            <a:ext uri="{FF2B5EF4-FFF2-40B4-BE49-F238E27FC236}">
              <a16:creationId xmlns:a16="http://schemas.microsoft.com/office/drawing/2014/main" id="{00000000-0008-0000-0200-000025740200}"/>
            </a:ext>
          </a:extLst>
        </xdr:cNvPr>
        <xdr:cNvSpPr>
          <a:spLocks noChangeArrowheads="1"/>
        </xdr:cNvSpPr>
      </xdr:nvSpPr>
      <xdr:spPr bwMode="auto">
        <a:xfrm>
          <a:off x="5514975" y="16040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160806" name="AutoShape 1013">
          <a:extLst>
            <a:ext uri="{FF2B5EF4-FFF2-40B4-BE49-F238E27FC236}">
              <a16:creationId xmlns:a16="http://schemas.microsoft.com/office/drawing/2014/main" id="{00000000-0008-0000-0200-000026740200}"/>
            </a:ext>
          </a:extLst>
        </xdr:cNvPr>
        <xdr:cNvSpPr>
          <a:spLocks noChangeArrowheads="1"/>
        </xdr:cNvSpPr>
      </xdr:nvSpPr>
      <xdr:spPr bwMode="auto">
        <a:xfrm>
          <a:off x="5514975" y="16040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160807" name="AutoShape 1014">
          <a:extLst>
            <a:ext uri="{FF2B5EF4-FFF2-40B4-BE49-F238E27FC236}">
              <a16:creationId xmlns:a16="http://schemas.microsoft.com/office/drawing/2014/main" id="{00000000-0008-0000-0200-000027740200}"/>
            </a:ext>
          </a:extLst>
        </xdr:cNvPr>
        <xdr:cNvSpPr>
          <a:spLocks noChangeArrowheads="1"/>
        </xdr:cNvSpPr>
      </xdr:nvSpPr>
      <xdr:spPr bwMode="auto">
        <a:xfrm>
          <a:off x="5514975" y="16040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160808" name="AutoShape 1015">
          <a:extLst>
            <a:ext uri="{FF2B5EF4-FFF2-40B4-BE49-F238E27FC236}">
              <a16:creationId xmlns:a16="http://schemas.microsoft.com/office/drawing/2014/main" id="{00000000-0008-0000-0200-000028740200}"/>
            </a:ext>
          </a:extLst>
        </xdr:cNvPr>
        <xdr:cNvSpPr>
          <a:spLocks noChangeArrowheads="1"/>
        </xdr:cNvSpPr>
      </xdr:nvSpPr>
      <xdr:spPr bwMode="auto">
        <a:xfrm>
          <a:off x="5514975" y="16040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160809" name="AutoShape 1016">
          <a:extLst>
            <a:ext uri="{FF2B5EF4-FFF2-40B4-BE49-F238E27FC236}">
              <a16:creationId xmlns:a16="http://schemas.microsoft.com/office/drawing/2014/main" id="{00000000-0008-0000-0200-000029740200}"/>
            </a:ext>
          </a:extLst>
        </xdr:cNvPr>
        <xdr:cNvSpPr>
          <a:spLocks noChangeArrowheads="1"/>
        </xdr:cNvSpPr>
      </xdr:nvSpPr>
      <xdr:spPr bwMode="auto">
        <a:xfrm>
          <a:off x="5514975" y="16040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160810" name="AutoShape 1017">
          <a:extLst>
            <a:ext uri="{FF2B5EF4-FFF2-40B4-BE49-F238E27FC236}">
              <a16:creationId xmlns:a16="http://schemas.microsoft.com/office/drawing/2014/main" id="{00000000-0008-0000-0200-00002A740200}"/>
            </a:ext>
          </a:extLst>
        </xdr:cNvPr>
        <xdr:cNvSpPr>
          <a:spLocks noChangeArrowheads="1"/>
        </xdr:cNvSpPr>
      </xdr:nvSpPr>
      <xdr:spPr bwMode="auto">
        <a:xfrm>
          <a:off x="5514975" y="16040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160811" name="AutoShape 1018">
          <a:extLst>
            <a:ext uri="{FF2B5EF4-FFF2-40B4-BE49-F238E27FC236}">
              <a16:creationId xmlns:a16="http://schemas.microsoft.com/office/drawing/2014/main" id="{00000000-0008-0000-0200-00002B740200}"/>
            </a:ext>
          </a:extLst>
        </xdr:cNvPr>
        <xdr:cNvSpPr>
          <a:spLocks noChangeArrowheads="1"/>
        </xdr:cNvSpPr>
      </xdr:nvSpPr>
      <xdr:spPr bwMode="auto">
        <a:xfrm>
          <a:off x="5514975" y="16040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160812" name="AutoShape 1019">
          <a:extLst>
            <a:ext uri="{FF2B5EF4-FFF2-40B4-BE49-F238E27FC236}">
              <a16:creationId xmlns:a16="http://schemas.microsoft.com/office/drawing/2014/main" id="{00000000-0008-0000-0200-00002C740200}"/>
            </a:ext>
          </a:extLst>
        </xdr:cNvPr>
        <xdr:cNvSpPr>
          <a:spLocks noChangeArrowheads="1"/>
        </xdr:cNvSpPr>
      </xdr:nvSpPr>
      <xdr:spPr bwMode="auto">
        <a:xfrm>
          <a:off x="5514975" y="16040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160813" name="AutoShape 1020">
          <a:extLst>
            <a:ext uri="{FF2B5EF4-FFF2-40B4-BE49-F238E27FC236}">
              <a16:creationId xmlns:a16="http://schemas.microsoft.com/office/drawing/2014/main" id="{00000000-0008-0000-0200-00002D740200}"/>
            </a:ext>
          </a:extLst>
        </xdr:cNvPr>
        <xdr:cNvSpPr>
          <a:spLocks noChangeArrowheads="1"/>
        </xdr:cNvSpPr>
      </xdr:nvSpPr>
      <xdr:spPr bwMode="auto">
        <a:xfrm>
          <a:off x="5514975" y="16040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160814" name="AutoShape 1021">
          <a:extLst>
            <a:ext uri="{FF2B5EF4-FFF2-40B4-BE49-F238E27FC236}">
              <a16:creationId xmlns:a16="http://schemas.microsoft.com/office/drawing/2014/main" id="{00000000-0008-0000-0200-00002E740200}"/>
            </a:ext>
          </a:extLst>
        </xdr:cNvPr>
        <xdr:cNvSpPr>
          <a:spLocks noChangeArrowheads="1"/>
        </xdr:cNvSpPr>
      </xdr:nvSpPr>
      <xdr:spPr bwMode="auto">
        <a:xfrm>
          <a:off x="5514975" y="16040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160815" name="AutoShape 1022">
          <a:extLst>
            <a:ext uri="{FF2B5EF4-FFF2-40B4-BE49-F238E27FC236}">
              <a16:creationId xmlns:a16="http://schemas.microsoft.com/office/drawing/2014/main" id="{00000000-0008-0000-0200-00002F740200}"/>
            </a:ext>
          </a:extLst>
        </xdr:cNvPr>
        <xdr:cNvSpPr>
          <a:spLocks noChangeArrowheads="1"/>
        </xdr:cNvSpPr>
      </xdr:nvSpPr>
      <xdr:spPr bwMode="auto">
        <a:xfrm>
          <a:off x="5514975" y="16040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160816" name="AutoShape 1023">
          <a:extLst>
            <a:ext uri="{FF2B5EF4-FFF2-40B4-BE49-F238E27FC236}">
              <a16:creationId xmlns:a16="http://schemas.microsoft.com/office/drawing/2014/main" id="{00000000-0008-0000-0200-000030740200}"/>
            </a:ext>
          </a:extLst>
        </xdr:cNvPr>
        <xdr:cNvSpPr>
          <a:spLocks noChangeArrowheads="1"/>
        </xdr:cNvSpPr>
      </xdr:nvSpPr>
      <xdr:spPr bwMode="auto">
        <a:xfrm>
          <a:off x="5514975" y="16040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160817" name="AutoShape 1024">
          <a:extLst>
            <a:ext uri="{FF2B5EF4-FFF2-40B4-BE49-F238E27FC236}">
              <a16:creationId xmlns:a16="http://schemas.microsoft.com/office/drawing/2014/main" id="{00000000-0008-0000-0200-000031740200}"/>
            </a:ext>
          </a:extLst>
        </xdr:cNvPr>
        <xdr:cNvSpPr>
          <a:spLocks noChangeArrowheads="1"/>
        </xdr:cNvSpPr>
      </xdr:nvSpPr>
      <xdr:spPr bwMode="auto">
        <a:xfrm>
          <a:off x="5514975" y="16040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0</xdr:rowOff>
    </xdr:from>
    <xdr:to>
      <xdr:col>7</xdr:col>
      <xdr:colOff>0</xdr:colOff>
      <xdr:row>62</xdr:row>
      <xdr:rowOff>0</xdr:rowOff>
    </xdr:to>
    <xdr:sp macro="" textlink="">
      <xdr:nvSpPr>
        <xdr:cNvPr id="160818" name="AutoShape 1025">
          <a:extLst>
            <a:ext uri="{FF2B5EF4-FFF2-40B4-BE49-F238E27FC236}">
              <a16:creationId xmlns:a16="http://schemas.microsoft.com/office/drawing/2014/main" id="{00000000-0008-0000-0200-000032740200}"/>
            </a:ext>
          </a:extLst>
        </xdr:cNvPr>
        <xdr:cNvSpPr>
          <a:spLocks noChangeArrowheads="1"/>
        </xdr:cNvSpPr>
      </xdr:nvSpPr>
      <xdr:spPr bwMode="auto">
        <a:xfrm>
          <a:off x="5514975" y="16040100"/>
          <a:ext cx="0" cy="0"/>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142875</xdr:rowOff>
    </xdr:from>
    <xdr:to>
      <xdr:col>7</xdr:col>
      <xdr:colOff>0</xdr:colOff>
      <xdr:row>63</xdr:row>
      <xdr:rowOff>0</xdr:rowOff>
    </xdr:to>
    <xdr:sp macro="" textlink="">
      <xdr:nvSpPr>
        <xdr:cNvPr id="160819" name="AutoShape 1026">
          <a:extLst>
            <a:ext uri="{FF2B5EF4-FFF2-40B4-BE49-F238E27FC236}">
              <a16:creationId xmlns:a16="http://schemas.microsoft.com/office/drawing/2014/main" id="{00000000-0008-0000-0200-000033740200}"/>
            </a:ext>
          </a:extLst>
        </xdr:cNvPr>
        <xdr:cNvSpPr>
          <a:spLocks noChangeArrowheads="1"/>
        </xdr:cNvSpPr>
      </xdr:nvSpPr>
      <xdr:spPr bwMode="auto">
        <a:xfrm>
          <a:off x="5514975" y="16182975"/>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142875</xdr:rowOff>
    </xdr:from>
    <xdr:to>
      <xdr:col>7</xdr:col>
      <xdr:colOff>0</xdr:colOff>
      <xdr:row>63</xdr:row>
      <xdr:rowOff>0</xdr:rowOff>
    </xdr:to>
    <xdr:sp macro="" textlink="">
      <xdr:nvSpPr>
        <xdr:cNvPr id="160820" name="AutoShape 1027">
          <a:extLst>
            <a:ext uri="{FF2B5EF4-FFF2-40B4-BE49-F238E27FC236}">
              <a16:creationId xmlns:a16="http://schemas.microsoft.com/office/drawing/2014/main" id="{00000000-0008-0000-0200-000034740200}"/>
            </a:ext>
          </a:extLst>
        </xdr:cNvPr>
        <xdr:cNvSpPr>
          <a:spLocks noChangeArrowheads="1"/>
        </xdr:cNvSpPr>
      </xdr:nvSpPr>
      <xdr:spPr bwMode="auto">
        <a:xfrm>
          <a:off x="5514975" y="16182975"/>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142875</xdr:rowOff>
    </xdr:from>
    <xdr:to>
      <xdr:col>7</xdr:col>
      <xdr:colOff>0</xdr:colOff>
      <xdr:row>63</xdr:row>
      <xdr:rowOff>0</xdr:rowOff>
    </xdr:to>
    <xdr:sp macro="" textlink="">
      <xdr:nvSpPr>
        <xdr:cNvPr id="160821" name="AutoShape 1028">
          <a:extLst>
            <a:ext uri="{FF2B5EF4-FFF2-40B4-BE49-F238E27FC236}">
              <a16:creationId xmlns:a16="http://schemas.microsoft.com/office/drawing/2014/main" id="{00000000-0008-0000-0200-000035740200}"/>
            </a:ext>
          </a:extLst>
        </xdr:cNvPr>
        <xdr:cNvSpPr>
          <a:spLocks noChangeArrowheads="1"/>
        </xdr:cNvSpPr>
      </xdr:nvSpPr>
      <xdr:spPr bwMode="auto">
        <a:xfrm>
          <a:off x="5514975" y="16182975"/>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142875</xdr:rowOff>
    </xdr:from>
    <xdr:to>
      <xdr:col>7</xdr:col>
      <xdr:colOff>0</xdr:colOff>
      <xdr:row>63</xdr:row>
      <xdr:rowOff>0</xdr:rowOff>
    </xdr:to>
    <xdr:sp macro="" textlink="">
      <xdr:nvSpPr>
        <xdr:cNvPr id="160822" name="AutoShape 1029">
          <a:extLst>
            <a:ext uri="{FF2B5EF4-FFF2-40B4-BE49-F238E27FC236}">
              <a16:creationId xmlns:a16="http://schemas.microsoft.com/office/drawing/2014/main" id="{00000000-0008-0000-0200-000036740200}"/>
            </a:ext>
          </a:extLst>
        </xdr:cNvPr>
        <xdr:cNvSpPr>
          <a:spLocks noChangeArrowheads="1"/>
        </xdr:cNvSpPr>
      </xdr:nvSpPr>
      <xdr:spPr bwMode="auto">
        <a:xfrm>
          <a:off x="5514975" y="16182975"/>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142875</xdr:rowOff>
    </xdr:from>
    <xdr:to>
      <xdr:col>7</xdr:col>
      <xdr:colOff>0</xdr:colOff>
      <xdr:row>63</xdr:row>
      <xdr:rowOff>0</xdr:rowOff>
    </xdr:to>
    <xdr:sp macro="" textlink="">
      <xdr:nvSpPr>
        <xdr:cNvPr id="160823" name="AutoShape 1030">
          <a:extLst>
            <a:ext uri="{FF2B5EF4-FFF2-40B4-BE49-F238E27FC236}">
              <a16:creationId xmlns:a16="http://schemas.microsoft.com/office/drawing/2014/main" id="{00000000-0008-0000-0200-000037740200}"/>
            </a:ext>
          </a:extLst>
        </xdr:cNvPr>
        <xdr:cNvSpPr>
          <a:spLocks noChangeArrowheads="1"/>
        </xdr:cNvSpPr>
      </xdr:nvSpPr>
      <xdr:spPr bwMode="auto">
        <a:xfrm>
          <a:off x="5514975" y="16182975"/>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142875</xdr:rowOff>
    </xdr:from>
    <xdr:to>
      <xdr:col>7</xdr:col>
      <xdr:colOff>0</xdr:colOff>
      <xdr:row>63</xdr:row>
      <xdr:rowOff>0</xdr:rowOff>
    </xdr:to>
    <xdr:sp macro="" textlink="">
      <xdr:nvSpPr>
        <xdr:cNvPr id="160824" name="AutoShape 1031">
          <a:extLst>
            <a:ext uri="{FF2B5EF4-FFF2-40B4-BE49-F238E27FC236}">
              <a16:creationId xmlns:a16="http://schemas.microsoft.com/office/drawing/2014/main" id="{00000000-0008-0000-0200-000038740200}"/>
            </a:ext>
          </a:extLst>
        </xdr:cNvPr>
        <xdr:cNvSpPr>
          <a:spLocks noChangeArrowheads="1"/>
        </xdr:cNvSpPr>
      </xdr:nvSpPr>
      <xdr:spPr bwMode="auto">
        <a:xfrm>
          <a:off x="5514975" y="16182975"/>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142875</xdr:rowOff>
    </xdr:from>
    <xdr:to>
      <xdr:col>7</xdr:col>
      <xdr:colOff>0</xdr:colOff>
      <xdr:row>63</xdr:row>
      <xdr:rowOff>0</xdr:rowOff>
    </xdr:to>
    <xdr:sp macro="" textlink="">
      <xdr:nvSpPr>
        <xdr:cNvPr id="160825" name="AutoShape 1032">
          <a:extLst>
            <a:ext uri="{FF2B5EF4-FFF2-40B4-BE49-F238E27FC236}">
              <a16:creationId xmlns:a16="http://schemas.microsoft.com/office/drawing/2014/main" id="{00000000-0008-0000-0200-000039740200}"/>
            </a:ext>
          </a:extLst>
        </xdr:cNvPr>
        <xdr:cNvSpPr>
          <a:spLocks noChangeArrowheads="1"/>
        </xdr:cNvSpPr>
      </xdr:nvSpPr>
      <xdr:spPr bwMode="auto">
        <a:xfrm>
          <a:off x="5514975" y="16182975"/>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142875</xdr:rowOff>
    </xdr:from>
    <xdr:to>
      <xdr:col>7</xdr:col>
      <xdr:colOff>0</xdr:colOff>
      <xdr:row>63</xdr:row>
      <xdr:rowOff>0</xdr:rowOff>
    </xdr:to>
    <xdr:sp macro="" textlink="">
      <xdr:nvSpPr>
        <xdr:cNvPr id="160826" name="AutoShape 1033">
          <a:extLst>
            <a:ext uri="{FF2B5EF4-FFF2-40B4-BE49-F238E27FC236}">
              <a16:creationId xmlns:a16="http://schemas.microsoft.com/office/drawing/2014/main" id="{00000000-0008-0000-0200-00003A740200}"/>
            </a:ext>
          </a:extLst>
        </xdr:cNvPr>
        <xdr:cNvSpPr>
          <a:spLocks noChangeArrowheads="1"/>
        </xdr:cNvSpPr>
      </xdr:nvSpPr>
      <xdr:spPr bwMode="auto">
        <a:xfrm>
          <a:off x="5514975" y="16182975"/>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142875</xdr:rowOff>
    </xdr:from>
    <xdr:to>
      <xdr:col>7</xdr:col>
      <xdr:colOff>0</xdr:colOff>
      <xdr:row>63</xdr:row>
      <xdr:rowOff>0</xdr:rowOff>
    </xdr:to>
    <xdr:sp macro="" textlink="">
      <xdr:nvSpPr>
        <xdr:cNvPr id="160827" name="AutoShape 1034">
          <a:extLst>
            <a:ext uri="{FF2B5EF4-FFF2-40B4-BE49-F238E27FC236}">
              <a16:creationId xmlns:a16="http://schemas.microsoft.com/office/drawing/2014/main" id="{00000000-0008-0000-0200-00003B740200}"/>
            </a:ext>
          </a:extLst>
        </xdr:cNvPr>
        <xdr:cNvSpPr>
          <a:spLocks noChangeArrowheads="1"/>
        </xdr:cNvSpPr>
      </xdr:nvSpPr>
      <xdr:spPr bwMode="auto">
        <a:xfrm>
          <a:off x="5514975" y="16182975"/>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142875</xdr:rowOff>
    </xdr:from>
    <xdr:to>
      <xdr:col>7</xdr:col>
      <xdr:colOff>0</xdr:colOff>
      <xdr:row>63</xdr:row>
      <xdr:rowOff>0</xdr:rowOff>
    </xdr:to>
    <xdr:sp macro="" textlink="">
      <xdr:nvSpPr>
        <xdr:cNvPr id="160828" name="AutoShape 1035">
          <a:extLst>
            <a:ext uri="{FF2B5EF4-FFF2-40B4-BE49-F238E27FC236}">
              <a16:creationId xmlns:a16="http://schemas.microsoft.com/office/drawing/2014/main" id="{00000000-0008-0000-0200-00003C740200}"/>
            </a:ext>
          </a:extLst>
        </xdr:cNvPr>
        <xdr:cNvSpPr>
          <a:spLocks noChangeArrowheads="1"/>
        </xdr:cNvSpPr>
      </xdr:nvSpPr>
      <xdr:spPr bwMode="auto">
        <a:xfrm>
          <a:off x="5514975" y="16182975"/>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142875</xdr:rowOff>
    </xdr:from>
    <xdr:to>
      <xdr:col>7</xdr:col>
      <xdr:colOff>0</xdr:colOff>
      <xdr:row>63</xdr:row>
      <xdr:rowOff>0</xdr:rowOff>
    </xdr:to>
    <xdr:sp macro="" textlink="">
      <xdr:nvSpPr>
        <xdr:cNvPr id="160829" name="AutoShape 1036">
          <a:extLst>
            <a:ext uri="{FF2B5EF4-FFF2-40B4-BE49-F238E27FC236}">
              <a16:creationId xmlns:a16="http://schemas.microsoft.com/office/drawing/2014/main" id="{00000000-0008-0000-0200-00003D740200}"/>
            </a:ext>
          </a:extLst>
        </xdr:cNvPr>
        <xdr:cNvSpPr>
          <a:spLocks noChangeArrowheads="1"/>
        </xdr:cNvSpPr>
      </xdr:nvSpPr>
      <xdr:spPr bwMode="auto">
        <a:xfrm>
          <a:off x="5514975" y="16182975"/>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142875</xdr:rowOff>
    </xdr:from>
    <xdr:to>
      <xdr:col>7</xdr:col>
      <xdr:colOff>0</xdr:colOff>
      <xdr:row>63</xdr:row>
      <xdr:rowOff>0</xdr:rowOff>
    </xdr:to>
    <xdr:sp macro="" textlink="">
      <xdr:nvSpPr>
        <xdr:cNvPr id="160830" name="AutoShape 1037">
          <a:extLst>
            <a:ext uri="{FF2B5EF4-FFF2-40B4-BE49-F238E27FC236}">
              <a16:creationId xmlns:a16="http://schemas.microsoft.com/office/drawing/2014/main" id="{00000000-0008-0000-0200-00003E740200}"/>
            </a:ext>
          </a:extLst>
        </xdr:cNvPr>
        <xdr:cNvSpPr>
          <a:spLocks noChangeArrowheads="1"/>
        </xdr:cNvSpPr>
      </xdr:nvSpPr>
      <xdr:spPr bwMode="auto">
        <a:xfrm>
          <a:off x="5514975" y="16182975"/>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142875</xdr:rowOff>
    </xdr:from>
    <xdr:to>
      <xdr:col>7</xdr:col>
      <xdr:colOff>0</xdr:colOff>
      <xdr:row>63</xdr:row>
      <xdr:rowOff>0</xdr:rowOff>
    </xdr:to>
    <xdr:sp macro="" textlink="">
      <xdr:nvSpPr>
        <xdr:cNvPr id="160831" name="AutoShape 1038">
          <a:extLst>
            <a:ext uri="{FF2B5EF4-FFF2-40B4-BE49-F238E27FC236}">
              <a16:creationId xmlns:a16="http://schemas.microsoft.com/office/drawing/2014/main" id="{00000000-0008-0000-0200-00003F740200}"/>
            </a:ext>
          </a:extLst>
        </xdr:cNvPr>
        <xdr:cNvSpPr>
          <a:spLocks noChangeArrowheads="1"/>
        </xdr:cNvSpPr>
      </xdr:nvSpPr>
      <xdr:spPr bwMode="auto">
        <a:xfrm>
          <a:off x="5514975" y="16182975"/>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142875</xdr:rowOff>
    </xdr:from>
    <xdr:to>
      <xdr:col>7</xdr:col>
      <xdr:colOff>0</xdr:colOff>
      <xdr:row>63</xdr:row>
      <xdr:rowOff>0</xdr:rowOff>
    </xdr:to>
    <xdr:sp macro="" textlink="">
      <xdr:nvSpPr>
        <xdr:cNvPr id="160832" name="AutoShape 1039">
          <a:extLst>
            <a:ext uri="{FF2B5EF4-FFF2-40B4-BE49-F238E27FC236}">
              <a16:creationId xmlns:a16="http://schemas.microsoft.com/office/drawing/2014/main" id="{00000000-0008-0000-0200-000040740200}"/>
            </a:ext>
          </a:extLst>
        </xdr:cNvPr>
        <xdr:cNvSpPr>
          <a:spLocks noChangeArrowheads="1"/>
        </xdr:cNvSpPr>
      </xdr:nvSpPr>
      <xdr:spPr bwMode="auto">
        <a:xfrm>
          <a:off x="5514975" y="16182975"/>
          <a:ext cx="0" cy="1238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104775</xdr:rowOff>
    </xdr:from>
    <xdr:to>
      <xdr:col>7</xdr:col>
      <xdr:colOff>0</xdr:colOff>
      <xdr:row>63</xdr:row>
      <xdr:rowOff>0</xdr:rowOff>
    </xdr:to>
    <xdr:sp macro="" textlink="">
      <xdr:nvSpPr>
        <xdr:cNvPr id="160833" name="AutoShape 1040">
          <a:extLst>
            <a:ext uri="{FF2B5EF4-FFF2-40B4-BE49-F238E27FC236}">
              <a16:creationId xmlns:a16="http://schemas.microsoft.com/office/drawing/2014/main" id="{00000000-0008-0000-0200-000041740200}"/>
            </a:ext>
          </a:extLst>
        </xdr:cNvPr>
        <xdr:cNvSpPr>
          <a:spLocks noChangeArrowheads="1"/>
        </xdr:cNvSpPr>
      </xdr:nvSpPr>
      <xdr:spPr bwMode="auto">
        <a:xfrm>
          <a:off x="5514975" y="16144875"/>
          <a:ext cx="0" cy="16192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0</xdr:colOff>
      <xdr:row>62</xdr:row>
      <xdr:rowOff>123825</xdr:rowOff>
    </xdr:from>
    <xdr:to>
      <xdr:col>7</xdr:col>
      <xdr:colOff>0</xdr:colOff>
      <xdr:row>63</xdr:row>
      <xdr:rowOff>0</xdr:rowOff>
    </xdr:to>
    <xdr:sp macro="" textlink="">
      <xdr:nvSpPr>
        <xdr:cNvPr id="160834" name="AutoShape 1041">
          <a:extLst>
            <a:ext uri="{FF2B5EF4-FFF2-40B4-BE49-F238E27FC236}">
              <a16:creationId xmlns:a16="http://schemas.microsoft.com/office/drawing/2014/main" id="{00000000-0008-0000-0200-000042740200}"/>
            </a:ext>
          </a:extLst>
        </xdr:cNvPr>
        <xdr:cNvSpPr>
          <a:spLocks noChangeArrowheads="1"/>
        </xdr:cNvSpPr>
      </xdr:nvSpPr>
      <xdr:spPr bwMode="auto">
        <a:xfrm>
          <a:off x="5514975" y="16163925"/>
          <a:ext cx="0" cy="142875"/>
        </a:xfrm>
        <a:prstGeom prst="triangle">
          <a:avLst>
            <a:gd name="adj" fmla="val 50000"/>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2"/>
  <sheetViews>
    <sheetView tabSelected="1" workbookViewId="0">
      <selection activeCell="B1" sqref="B1"/>
    </sheetView>
  </sheetViews>
  <sheetFormatPr defaultRowHeight="12.75" zeroHeight="1"/>
  <cols>
    <col min="1" max="1" width="32.7109375" customWidth="1"/>
    <col min="2" max="2" width="30.140625" customWidth="1"/>
    <col min="3" max="3" width="9.85546875" hidden="1" customWidth="1"/>
    <col min="4" max="256" width="0" hidden="1" customWidth="1"/>
  </cols>
  <sheetData>
    <row r="1" spans="1:2" ht="27" customHeight="1">
      <c r="A1" s="28" t="s">
        <v>71</v>
      </c>
      <c r="B1" s="31" t="s">
        <v>101</v>
      </c>
    </row>
    <row r="2" spans="1:2" ht="27" customHeight="1">
      <c r="A2" s="28" t="s">
        <v>70</v>
      </c>
      <c r="B2" s="30">
        <v>99999</v>
      </c>
    </row>
    <row r="3" spans="1:2" ht="27" customHeight="1">
      <c r="A3" s="28" t="s">
        <v>69</v>
      </c>
      <c r="B3" s="29">
        <v>43731</v>
      </c>
    </row>
    <row r="4" spans="1:2">
      <c r="A4" s="28"/>
      <c r="B4" s="27"/>
    </row>
    <row r="5" spans="1:2" hidden="1"/>
    <row r="6" spans="1:2" ht="38.25" hidden="1" customHeight="1">
      <c r="A6" s="26" t="s">
        <v>68</v>
      </c>
    </row>
    <row r="7" spans="1:2" ht="42.75" hidden="1" customHeight="1"/>
    <row r="8" spans="1:2" ht="35.25" hidden="1" customHeight="1">
      <c r="B8">
        <f>B2/10000</f>
        <v>9.9999000000000002</v>
      </c>
    </row>
    <row r="9" spans="1:2" hidden="1">
      <c r="B9">
        <f>TRUNC(B8)</f>
        <v>9</v>
      </c>
    </row>
    <row r="10" spans="1:2" hidden="1">
      <c r="B10">
        <f>B2/1000</f>
        <v>99.998999999999995</v>
      </c>
    </row>
    <row r="11" spans="1:2" hidden="1">
      <c r="B11">
        <f>TRUNC(B10)</f>
        <v>99</v>
      </c>
    </row>
    <row r="12" spans="1:2" hidden="1">
      <c r="B12">
        <f>B11-(B9*10)</f>
        <v>9</v>
      </c>
    </row>
    <row r="13" spans="1:2" hidden="1">
      <c r="B13">
        <f>B2/100</f>
        <v>999.99</v>
      </c>
    </row>
    <row r="14" spans="1:2" hidden="1">
      <c r="B14">
        <f>TRUNC(B13)</f>
        <v>999</v>
      </c>
    </row>
    <row r="15" spans="1:2" hidden="1">
      <c r="B15">
        <f>B14-(B11*10)</f>
        <v>9</v>
      </c>
    </row>
    <row r="16" spans="1:2" hidden="1">
      <c r="B16">
        <f>B2/10</f>
        <v>9999.9</v>
      </c>
    </row>
    <row r="17" spans="1:3" hidden="1">
      <c r="B17">
        <f>TRUNC(B16)</f>
        <v>9999</v>
      </c>
    </row>
    <row r="18" spans="1:3" hidden="1">
      <c r="B18">
        <f>B17-(B14*10)</f>
        <v>9</v>
      </c>
    </row>
    <row r="19" spans="1:3" hidden="1">
      <c r="B19">
        <f>B2</f>
        <v>99999</v>
      </c>
    </row>
    <row r="20" spans="1:3" hidden="1">
      <c r="B20">
        <f>TRUNC(B19)</f>
        <v>99999</v>
      </c>
    </row>
    <row r="21" spans="1:3" hidden="1">
      <c r="B21">
        <f>B20-(B17*10)</f>
        <v>9</v>
      </c>
    </row>
    <row r="22" spans="1:3" hidden="1"/>
    <row r="23" spans="1:3" hidden="1">
      <c r="B23">
        <f>B9+B12+B15+B18+B21</f>
        <v>45</v>
      </c>
    </row>
    <row r="24" spans="1:3" hidden="1"/>
    <row r="25" spans="1:3" hidden="1"/>
    <row r="26" spans="1:3" hidden="1">
      <c r="A26">
        <v>1</v>
      </c>
      <c r="B26">
        <v>6</v>
      </c>
      <c r="C26">
        <f t="shared" ref="C26:C70" si="0">IF(A26=$B$23,B26,0)</f>
        <v>0</v>
      </c>
    </row>
    <row r="27" spans="1:3" hidden="1">
      <c r="A27">
        <v>2</v>
      </c>
      <c r="B27">
        <v>8</v>
      </c>
      <c r="C27">
        <f t="shared" si="0"/>
        <v>0</v>
      </c>
    </row>
    <row r="28" spans="1:3" hidden="1">
      <c r="A28">
        <v>3</v>
      </c>
      <c r="B28">
        <v>3</v>
      </c>
      <c r="C28">
        <f t="shared" si="0"/>
        <v>0</v>
      </c>
    </row>
    <row r="29" spans="1:3" hidden="1">
      <c r="A29">
        <v>4</v>
      </c>
      <c r="B29">
        <v>4</v>
      </c>
      <c r="C29">
        <f t="shared" si="0"/>
        <v>0</v>
      </c>
    </row>
    <row r="30" spans="1:3" hidden="1">
      <c r="A30">
        <v>5</v>
      </c>
      <c r="B30">
        <v>9</v>
      </c>
      <c r="C30">
        <f t="shared" si="0"/>
        <v>0</v>
      </c>
    </row>
    <row r="31" spans="1:3" hidden="1">
      <c r="A31">
        <v>6</v>
      </c>
      <c r="B31">
        <v>1</v>
      </c>
      <c r="C31">
        <f t="shared" si="0"/>
        <v>0</v>
      </c>
    </row>
    <row r="32" spans="1:3" hidden="1">
      <c r="A32">
        <v>7</v>
      </c>
      <c r="B32">
        <v>2</v>
      </c>
      <c r="C32">
        <f t="shared" si="0"/>
        <v>0</v>
      </c>
    </row>
    <row r="33" spans="1:3" hidden="1">
      <c r="A33">
        <v>8</v>
      </c>
      <c r="B33">
        <v>3</v>
      </c>
      <c r="C33">
        <f t="shared" si="0"/>
        <v>0</v>
      </c>
    </row>
    <row r="34" spans="1:3" hidden="1">
      <c r="A34">
        <v>9</v>
      </c>
      <c r="B34">
        <v>5</v>
      </c>
      <c r="C34">
        <f t="shared" si="0"/>
        <v>0</v>
      </c>
    </row>
    <row r="35" spans="1:3" hidden="1">
      <c r="A35">
        <v>10</v>
      </c>
      <c r="B35">
        <v>7</v>
      </c>
      <c r="C35">
        <f t="shared" si="0"/>
        <v>0</v>
      </c>
    </row>
    <row r="36" spans="1:3" hidden="1">
      <c r="A36">
        <v>11</v>
      </c>
      <c r="B36">
        <v>9</v>
      </c>
      <c r="C36">
        <f t="shared" si="0"/>
        <v>0</v>
      </c>
    </row>
    <row r="37" spans="1:3" hidden="1">
      <c r="A37">
        <v>12</v>
      </c>
      <c r="B37">
        <v>6</v>
      </c>
      <c r="C37">
        <f t="shared" si="0"/>
        <v>0</v>
      </c>
    </row>
    <row r="38" spans="1:3" hidden="1">
      <c r="A38">
        <v>13</v>
      </c>
      <c r="B38">
        <v>6</v>
      </c>
      <c r="C38">
        <f t="shared" si="0"/>
        <v>0</v>
      </c>
    </row>
    <row r="39" spans="1:3" hidden="1">
      <c r="A39">
        <v>14</v>
      </c>
      <c r="B39">
        <v>4</v>
      </c>
      <c r="C39">
        <f t="shared" si="0"/>
        <v>0</v>
      </c>
    </row>
    <row r="40" spans="1:3" hidden="1">
      <c r="A40">
        <v>15</v>
      </c>
      <c r="B40">
        <v>3</v>
      </c>
      <c r="C40">
        <f t="shared" si="0"/>
        <v>0</v>
      </c>
    </row>
    <row r="41" spans="1:3" hidden="1">
      <c r="A41">
        <v>16</v>
      </c>
      <c r="B41">
        <v>2</v>
      </c>
      <c r="C41">
        <f t="shared" si="0"/>
        <v>0</v>
      </c>
    </row>
    <row r="42" spans="1:3" hidden="1">
      <c r="A42">
        <v>17</v>
      </c>
      <c r="B42">
        <v>6</v>
      </c>
      <c r="C42">
        <f t="shared" si="0"/>
        <v>0</v>
      </c>
    </row>
    <row r="43" spans="1:3" hidden="1">
      <c r="A43">
        <v>18</v>
      </c>
      <c r="B43">
        <v>2</v>
      </c>
      <c r="C43">
        <f t="shared" si="0"/>
        <v>0</v>
      </c>
    </row>
    <row r="44" spans="1:3" hidden="1">
      <c r="A44">
        <v>19</v>
      </c>
      <c r="B44">
        <v>1</v>
      </c>
      <c r="C44">
        <f t="shared" si="0"/>
        <v>0</v>
      </c>
    </row>
    <row r="45" spans="1:3" hidden="1">
      <c r="A45">
        <v>20</v>
      </c>
      <c r="B45">
        <v>1</v>
      </c>
      <c r="C45">
        <f t="shared" si="0"/>
        <v>0</v>
      </c>
    </row>
    <row r="46" spans="1:3" hidden="1">
      <c r="A46">
        <v>21</v>
      </c>
      <c r="B46">
        <v>7</v>
      </c>
      <c r="C46">
        <f t="shared" si="0"/>
        <v>0</v>
      </c>
    </row>
    <row r="47" spans="1:3" hidden="1">
      <c r="A47">
        <v>22</v>
      </c>
      <c r="B47">
        <v>9</v>
      </c>
      <c r="C47">
        <f t="shared" si="0"/>
        <v>0</v>
      </c>
    </row>
    <row r="48" spans="1:3" hidden="1">
      <c r="A48">
        <v>23</v>
      </c>
      <c r="B48">
        <v>8</v>
      </c>
      <c r="C48">
        <f t="shared" si="0"/>
        <v>0</v>
      </c>
    </row>
    <row r="49" spans="1:3" hidden="1">
      <c r="A49">
        <v>24</v>
      </c>
      <c r="B49">
        <v>7</v>
      </c>
      <c r="C49">
        <f t="shared" si="0"/>
        <v>0</v>
      </c>
    </row>
    <row r="50" spans="1:3" hidden="1">
      <c r="A50">
        <v>25</v>
      </c>
      <c r="B50">
        <v>3</v>
      </c>
      <c r="C50">
        <f t="shared" si="0"/>
        <v>0</v>
      </c>
    </row>
    <row r="51" spans="1:3" hidden="1">
      <c r="A51">
        <v>26</v>
      </c>
      <c r="B51">
        <v>6</v>
      </c>
      <c r="C51">
        <f t="shared" si="0"/>
        <v>0</v>
      </c>
    </row>
    <row r="52" spans="1:3" hidden="1">
      <c r="A52">
        <v>27</v>
      </c>
      <c r="B52">
        <v>1</v>
      </c>
      <c r="C52">
        <f t="shared" si="0"/>
        <v>0</v>
      </c>
    </row>
    <row r="53" spans="1:3" hidden="1">
      <c r="A53">
        <v>28</v>
      </c>
      <c r="B53">
        <v>2</v>
      </c>
      <c r="C53">
        <f t="shared" si="0"/>
        <v>0</v>
      </c>
    </row>
    <row r="54" spans="1:3" hidden="1">
      <c r="A54">
        <v>29</v>
      </c>
      <c r="B54">
        <v>3</v>
      </c>
      <c r="C54">
        <f t="shared" si="0"/>
        <v>0</v>
      </c>
    </row>
    <row r="55" spans="1:3" hidden="1">
      <c r="A55">
        <v>30</v>
      </c>
      <c r="B55">
        <v>4</v>
      </c>
      <c r="C55">
        <f t="shared" si="0"/>
        <v>0</v>
      </c>
    </row>
    <row r="56" spans="1:3" hidden="1">
      <c r="A56">
        <v>31</v>
      </c>
      <c r="B56">
        <v>5</v>
      </c>
      <c r="C56">
        <f t="shared" si="0"/>
        <v>0</v>
      </c>
    </row>
    <row r="57" spans="1:3" hidden="1">
      <c r="A57">
        <v>32</v>
      </c>
      <c r="B57">
        <v>7</v>
      </c>
      <c r="C57">
        <f t="shared" si="0"/>
        <v>0</v>
      </c>
    </row>
    <row r="58" spans="1:3" hidden="1">
      <c r="A58">
        <v>33</v>
      </c>
      <c r="B58">
        <v>8</v>
      </c>
      <c r="C58">
        <f t="shared" si="0"/>
        <v>0</v>
      </c>
    </row>
    <row r="59" spans="1:3" hidden="1">
      <c r="A59">
        <v>34</v>
      </c>
      <c r="B59">
        <v>9</v>
      </c>
      <c r="C59">
        <f t="shared" si="0"/>
        <v>0</v>
      </c>
    </row>
    <row r="60" spans="1:3" hidden="1">
      <c r="A60">
        <v>35</v>
      </c>
      <c r="B60">
        <v>5</v>
      </c>
      <c r="C60">
        <f t="shared" si="0"/>
        <v>0</v>
      </c>
    </row>
    <row r="61" spans="1:3" hidden="1">
      <c r="A61">
        <v>36</v>
      </c>
      <c r="B61">
        <v>3</v>
      </c>
      <c r="C61">
        <f t="shared" si="0"/>
        <v>0</v>
      </c>
    </row>
    <row r="62" spans="1:3" hidden="1">
      <c r="A62">
        <v>37</v>
      </c>
      <c r="B62">
        <v>5</v>
      </c>
      <c r="C62">
        <f t="shared" si="0"/>
        <v>0</v>
      </c>
    </row>
    <row r="63" spans="1:3" hidden="1">
      <c r="A63">
        <v>38</v>
      </c>
      <c r="B63">
        <v>7</v>
      </c>
      <c r="C63">
        <f t="shared" si="0"/>
        <v>0</v>
      </c>
    </row>
    <row r="64" spans="1:3" hidden="1">
      <c r="A64">
        <v>39</v>
      </c>
      <c r="B64">
        <v>3</v>
      </c>
      <c r="C64">
        <f t="shared" si="0"/>
        <v>0</v>
      </c>
    </row>
    <row r="65" spans="1:9" hidden="1">
      <c r="A65">
        <v>40</v>
      </c>
      <c r="B65">
        <v>6</v>
      </c>
      <c r="C65">
        <f t="shared" si="0"/>
        <v>0</v>
      </c>
    </row>
    <row r="66" spans="1:9" hidden="1">
      <c r="A66">
        <v>41</v>
      </c>
      <c r="B66">
        <v>7</v>
      </c>
      <c r="C66">
        <f t="shared" si="0"/>
        <v>0</v>
      </c>
    </row>
    <row r="67" spans="1:9" hidden="1">
      <c r="A67">
        <v>42</v>
      </c>
      <c r="B67">
        <v>8</v>
      </c>
      <c r="C67">
        <f t="shared" si="0"/>
        <v>0</v>
      </c>
    </row>
    <row r="68" spans="1:9" hidden="1">
      <c r="A68">
        <v>43</v>
      </c>
      <c r="B68">
        <v>2</v>
      </c>
      <c r="C68">
        <f t="shared" si="0"/>
        <v>0</v>
      </c>
    </row>
    <row r="69" spans="1:9" hidden="1">
      <c r="A69">
        <v>44</v>
      </c>
      <c r="B69">
        <v>5</v>
      </c>
      <c r="C69">
        <f t="shared" si="0"/>
        <v>0</v>
      </c>
    </row>
    <row r="70" spans="1:9" hidden="1">
      <c r="A70">
        <v>45</v>
      </c>
      <c r="B70">
        <v>7</v>
      </c>
      <c r="C70">
        <f t="shared" si="0"/>
        <v>7</v>
      </c>
    </row>
    <row r="71" spans="1:9" hidden="1">
      <c r="A71" s="138" t="s">
        <v>103</v>
      </c>
      <c r="C71" s="25">
        <f>SUM(C26:C70)</f>
        <v>7</v>
      </c>
      <c r="D71" s="25">
        <f>B23</f>
        <v>45</v>
      </c>
      <c r="E71" s="25">
        <f>B14</f>
        <v>999</v>
      </c>
      <c r="F71" s="25">
        <f>B17</f>
        <v>9999</v>
      </c>
      <c r="G71" s="25">
        <f>B19</f>
        <v>99999</v>
      </c>
      <c r="H71" s="25">
        <f>G71/C71</f>
        <v>14285.571428571429</v>
      </c>
    </row>
    <row r="72" spans="1:9" hidden="1">
      <c r="C72" s="25">
        <f>D72/9</f>
        <v>12.5</v>
      </c>
      <c r="D72" s="25">
        <f>D71*2.5</f>
        <v>112.5</v>
      </c>
      <c r="E72" s="25">
        <f>E71*2.5</f>
        <v>2497.5</v>
      </c>
      <c r="F72" s="25">
        <f>F71*2.5</f>
        <v>24997.5</v>
      </c>
      <c r="G72" s="25">
        <f>G71*2.5</f>
        <v>249997.5</v>
      </c>
      <c r="H72" s="25">
        <f>H71*2.5</f>
        <v>35713.928571428572</v>
      </c>
    </row>
    <row r="73" spans="1:9" hidden="1">
      <c r="C73" s="25">
        <f>(C72+C71)/2</f>
        <v>9.75</v>
      </c>
      <c r="D73" s="25">
        <f>$C$73*D71</f>
        <v>438.75</v>
      </c>
      <c r="E73" s="25">
        <f>$C$73*E71</f>
        <v>9740.25</v>
      </c>
      <c r="F73" s="25">
        <f>$C$73*F71</f>
        <v>97490.25</v>
      </c>
      <c r="G73" s="25">
        <f>$C$73*G71</f>
        <v>974990.25</v>
      </c>
      <c r="H73" s="25">
        <f>$C$73*H71</f>
        <v>139284.32142857145</v>
      </c>
    </row>
    <row r="74" spans="1:9" hidden="1">
      <c r="C74" s="25">
        <f>SUM(C72:C73)</f>
        <v>22.25</v>
      </c>
      <c r="D74" s="25">
        <f>$C$74*C71</f>
        <v>155.75</v>
      </c>
      <c r="E74" s="25">
        <f>$C$74*D71</f>
        <v>1001.25</v>
      </c>
      <c r="F74" s="25">
        <f>$C$74*E71</f>
        <v>22227.75</v>
      </c>
      <c r="G74" s="25">
        <f>$C$74*F71</f>
        <v>222477.75</v>
      </c>
      <c r="H74" s="25">
        <f>$C$74*G71</f>
        <v>2224977.75</v>
      </c>
    </row>
    <row r="75" spans="1:9" hidden="1">
      <c r="C75" s="24"/>
      <c r="D75" s="24"/>
      <c r="E75" s="24"/>
      <c r="F75" s="24"/>
      <c r="G75" s="24"/>
      <c r="H75" s="24"/>
      <c r="I75" s="23"/>
    </row>
    <row r="76" spans="1:9" hidden="1">
      <c r="C76" s="24"/>
      <c r="D76" s="24"/>
      <c r="E76" s="24"/>
      <c r="F76" s="24"/>
      <c r="G76" s="24"/>
      <c r="H76" s="24"/>
      <c r="I76" s="23"/>
    </row>
    <row r="77" spans="1:9" hidden="1">
      <c r="C77" s="24"/>
      <c r="D77" s="24"/>
      <c r="E77" s="24"/>
      <c r="F77" s="24"/>
      <c r="G77" s="24"/>
      <c r="H77" s="24"/>
      <c r="I77" s="23"/>
    </row>
    <row r="78" spans="1:9" hidden="1">
      <c r="C78" s="24"/>
      <c r="D78" s="24"/>
      <c r="E78" s="24"/>
      <c r="F78" s="24"/>
      <c r="G78" s="24"/>
      <c r="H78" s="24"/>
      <c r="I78" s="23"/>
    </row>
    <row r="79" spans="1:9" hidden="1">
      <c r="C79" s="24"/>
      <c r="D79" s="24"/>
      <c r="E79" s="24"/>
      <c r="F79" s="24"/>
      <c r="G79" s="24"/>
      <c r="H79" s="24"/>
      <c r="I79" s="23"/>
    </row>
    <row r="80" spans="1:9" hidden="1">
      <c r="C80" s="24"/>
      <c r="D80" s="24"/>
      <c r="E80" s="24"/>
      <c r="F80" s="24"/>
      <c r="G80" s="24"/>
      <c r="H80" s="24"/>
      <c r="I80" s="23"/>
    </row>
    <row r="81" spans="3:9" hidden="1">
      <c r="C81" s="23"/>
      <c r="D81" s="23"/>
      <c r="E81" s="23"/>
      <c r="F81" s="23"/>
      <c r="G81" s="23"/>
      <c r="H81" s="23"/>
      <c r="I81" s="23"/>
    </row>
    <row r="82" spans="3:9" hidden="1">
      <c r="C82" s="23"/>
      <c r="D82" s="23"/>
      <c r="E82" s="23"/>
      <c r="F82" s="23"/>
      <c r="G82" s="23"/>
      <c r="H82" s="23"/>
      <c r="I82" s="23"/>
    </row>
  </sheetData>
  <sheetProtection algorithmName="SHA-512" hashValue="QtgE7zsvJris0mZcdYBYfdWeGITLBoSXvVEfEXo3dB/d7wpeML2+E0miOz/VIueg+GGumKTWzP+B+C67alhaYA==" saltValue="k12VqJ2vEahFl72GpmjLig==" spinCount="100000" sheet="1" selectLockedCells="1"/>
  <pageMargins left="0.7" right="0.7" top="0.75" bottom="0.75" header="0.3" footer="0.3"/>
  <pageSetup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87"/>
  <sheetViews>
    <sheetView showGridLines="0" zoomScaleNormal="100" workbookViewId="0">
      <selection sqref="A1:F1"/>
    </sheetView>
  </sheetViews>
  <sheetFormatPr defaultColWidth="8.85546875" defaultRowHeight="12.75" zeroHeight="1"/>
  <cols>
    <col min="1" max="1" width="8" style="94" customWidth="1"/>
    <col min="2" max="2" width="38.7109375" style="94" customWidth="1"/>
    <col min="3" max="3" width="13" style="94" customWidth="1"/>
    <col min="4" max="4" width="3.7109375" style="94" customWidth="1"/>
    <col min="5" max="5" width="13" style="94" customWidth="1"/>
    <col min="6" max="6" width="4.28515625" style="94" customWidth="1"/>
    <col min="7" max="21" width="0" style="94" hidden="1" customWidth="1"/>
    <col min="22" max="22" width="12.28515625" style="94" hidden="1" customWidth="1"/>
    <col min="23" max="23" width="12.5703125" style="94" hidden="1" customWidth="1"/>
    <col min="24" max="24" width="11.28515625" style="94" hidden="1" customWidth="1"/>
    <col min="25" max="256" width="0" style="94" hidden="1" customWidth="1"/>
    <col min="257" max="16384" width="8.85546875" style="94"/>
  </cols>
  <sheetData>
    <row r="1" spans="1:22" ht="37.5" customHeight="1">
      <c r="A1" s="141" t="str">
        <f>CONCATENATE(Identification!B1&amp;" Corporation opened the year 20X6, with the following trial balance information:")</f>
        <v>Enter Name Corporation opened the year 20X6, with the following trial balance information:</v>
      </c>
      <c r="B1" s="141"/>
      <c r="C1" s="141"/>
      <c r="D1" s="141"/>
      <c r="E1" s="141"/>
      <c r="F1" s="142"/>
      <c r="G1" s="93"/>
    </row>
    <row r="2" spans="1:22" s="97" customFormat="1" ht="18" customHeight="1">
      <c r="A2" s="93"/>
      <c r="B2" s="95" t="s">
        <v>21</v>
      </c>
      <c r="C2" s="96">
        <f>T3*$N$3</f>
        <v>4050000</v>
      </c>
      <c r="D2" s="93"/>
      <c r="E2" s="93"/>
      <c r="F2" s="93"/>
      <c r="G2" s="93"/>
    </row>
    <row r="3" spans="1:22" s="97" customFormat="1" ht="18" customHeight="1">
      <c r="A3" s="93"/>
      <c r="B3" s="93" t="s">
        <v>35</v>
      </c>
      <c r="C3" s="98">
        <f>T4*$N$3</f>
        <v>3375000</v>
      </c>
      <c r="D3" s="93"/>
      <c r="E3" s="93"/>
      <c r="F3" s="93"/>
      <c r="G3" s="93"/>
      <c r="M3" s="99">
        <f>Identification!C71</f>
        <v>7</v>
      </c>
      <c r="N3" s="99">
        <f>Identification!D71</f>
        <v>45</v>
      </c>
      <c r="O3" s="99">
        <f>Identification!E71</f>
        <v>999</v>
      </c>
      <c r="P3" s="99">
        <f>Identification!F71</f>
        <v>9999</v>
      </c>
      <c r="Q3" s="99">
        <f>Identification!G71</f>
        <v>99999</v>
      </c>
      <c r="R3" s="99">
        <f>Identification!H71</f>
        <v>14285.571428571429</v>
      </c>
      <c r="S3" s="99"/>
      <c r="T3" s="100">
        <v>90000</v>
      </c>
    </row>
    <row r="4" spans="1:22" s="97" customFormat="1" ht="18" customHeight="1">
      <c r="A4" s="93"/>
      <c r="B4" s="93" t="s">
        <v>62</v>
      </c>
      <c r="C4" s="98">
        <f>T5*$N$3</f>
        <v>3825000</v>
      </c>
      <c r="D4" s="93"/>
      <c r="E4" s="93"/>
      <c r="F4" s="93"/>
      <c r="G4" s="93"/>
      <c r="M4" s="99">
        <f>Identification!C72</f>
        <v>12.5</v>
      </c>
      <c r="N4" s="99">
        <f>Identification!D72</f>
        <v>112.5</v>
      </c>
      <c r="O4" s="99">
        <f>Identification!E72</f>
        <v>2497.5</v>
      </c>
      <c r="P4" s="99">
        <f>Identification!F72</f>
        <v>24997.5</v>
      </c>
      <c r="Q4" s="99">
        <f>Identification!G72</f>
        <v>249997.5</v>
      </c>
      <c r="R4" s="99">
        <f>Identification!H72</f>
        <v>35713.928571428572</v>
      </c>
      <c r="S4" s="99"/>
      <c r="T4" s="101">
        <v>75000</v>
      </c>
    </row>
    <row r="5" spans="1:22" s="97" customFormat="1" ht="18" customHeight="1">
      <c r="A5" s="93"/>
      <c r="B5" s="93" t="s">
        <v>36</v>
      </c>
      <c r="C5" s="98">
        <v>0</v>
      </c>
      <c r="D5" s="93"/>
      <c r="E5" s="96">
        <f>V6*$N$3</f>
        <v>2700000</v>
      </c>
      <c r="F5" s="93"/>
      <c r="G5" s="93"/>
      <c r="M5" s="99">
        <f>Identification!C73</f>
        <v>9.75</v>
      </c>
      <c r="N5" s="99">
        <f>Identification!D73</f>
        <v>438.75</v>
      </c>
      <c r="O5" s="99">
        <f>Identification!E73</f>
        <v>9740.25</v>
      </c>
      <c r="P5" s="99">
        <f>Identification!F73</f>
        <v>97490.25</v>
      </c>
      <c r="Q5" s="99">
        <f>Identification!G73</f>
        <v>974990.25</v>
      </c>
      <c r="R5" s="99">
        <f>Identification!H73</f>
        <v>139284.32142857145</v>
      </c>
      <c r="S5" s="99"/>
      <c r="T5" s="101">
        <v>85000</v>
      </c>
    </row>
    <row r="6" spans="1:22" s="97" customFormat="1" ht="18" customHeight="1">
      <c r="A6" s="93"/>
      <c r="B6" s="93" t="s">
        <v>63</v>
      </c>
      <c r="C6" s="98">
        <v>0</v>
      </c>
      <c r="D6" s="93"/>
      <c r="E6" s="98">
        <f>V7*$N$3</f>
        <v>1350000</v>
      </c>
      <c r="F6" s="93"/>
      <c r="G6" s="93"/>
      <c r="M6" s="99">
        <f>Identification!C74</f>
        <v>22.25</v>
      </c>
      <c r="N6" s="99">
        <f>Identification!D74</f>
        <v>155.75</v>
      </c>
      <c r="O6" s="99">
        <f>Identification!E74</f>
        <v>1001.25</v>
      </c>
      <c r="P6" s="99">
        <f>Identification!F74</f>
        <v>22227.75</v>
      </c>
      <c r="Q6" s="99">
        <f>Identification!G74</f>
        <v>222477.75</v>
      </c>
      <c r="R6" s="99">
        <f>Identification!H74</f>
        <v>2224977.75</v>
      </c>
      <c r="S6" s="99"/>
      <c r="T6" s="101">
        <v>0</v>
      </c>
      <c r="V6" s="100">
        <v>60000</v>
      </c>
    </row>
    <row r="7" spans="1:22" s="97" customFormat="1" ht="18" customHeight="1">
      <c r="A7" s="93"/>
      <c r="B7" s="93" t="s">
        <v>38</v>
      </c>
      <c r="C7" s="98">
        <v>0</v>
      </c>
      <c r="D7" s="93"/>
      <c r="E7" s="98">
        <f>V8*$N$3</f>
        <v>2250000</v>
      </c>
      <c r="F7" s="93"/>
      <c r="G7" s="93"/>
      <c r="M7" s="99"/>
      <c r="T7" s="101">
        <v>0</v>
      </c>
      <c r="V7" s="101">
        <v>30000</v>
      </c>
    </row>
    <row r="8" spans="1:22" s="97" customFormat="1" ht="18" customHeight="1">
      <c r="A8" s="93"/>
      <c r="B8" s="93" t="s">
        <v>64</v>
      </c>
      <c r="C8" s="98">
        <v>0</v>
      </c>
      <c r="D8" s="93"/>
      <c r="E8" s="98">
        <f>V9*$N$3</f>
        <v>4950000</v>
      </c>
      <c r="F8" s="93"/>
      <c r="G8" s="93"/>
      <c r="M8" s="99">
        <f t="shared" ref="M8:R8" si="0">M3*2.5</f>
        <v>17.5</v>
      </c>
      <c r="N8" s="99">
        <f t="shared" si="0"/>
        <v>112.5</v>
      </c>
      <c r="O8" s="99">
        <f t="shared" si="0"/>
        <v>2497.5</v>
      </c>
      <c r="P8" s="99">
        <f t="shared" si="0"/>
        <v>24997.5</v>
      </c>
      <c r="Q8" s="99">
        <f t="shared" si="0"/>
        <v>249997.5</v>
      </c>
      <c r="R8" s="99">
        <f t="shared" si="0"/>
        <v>35713.928571428572</v>
      </c>
      <c r="T8" s="101">
        <v>0</v>
      </c>
      <c r="V8" s="101">
        <v>50000</v>
      </c>
    </row>
    <row r="9" spans="1:22" s="97" customFormat="1" ht="18" customHeight="1">
      <c r="A9" s="93"/>
      <c r="B9" s="93" t="s">
        <v>37</v>
      </c>
      <c r="C9" s="98">
        <v>0</v>
      </c>
      <c r="D9" s="93"/>
      <c r="E9" s="98">
        <v>0</v>
      </c>
      <c r="F9" s="93"/>
      <c r="G9" s="93"/>
      <c r="M9" s="99">
        <f t="shared" ref="M9:R9" si="1">M4*2.5</f>
        <v>31.25</v>
      </c>
      <c r="N9" s="99">
        <f t="shared" si="1"/>
        <v>281.25</v>
      </c>
      <c r="O9" s="99">
        <f t="shared" si="1"/>
        <v>6243.75</v>
      </c>
      <c r="P9" s="99">
        <f t="shared" si="1"/>
        <v>62493.75</v>
      </c>
      <c r="Q9" s="99">
        <f t="shared" si="1"/>
        <v>624993.75</v>
      </c>
      <c r="R9" s="99">
        <f t="shared" si="1"/>
        <v>89284.821428571435</v>
      </c>
      <c r="T9" s="101">
        <v>0</v>
      </c>
      <c r="V9" s="101">
        <v>110000</v>
      </c>
    </row>
    <row r="10" spans="1:22" s="97" customFormat="1" ht="18" customHeight="1">
      <c r="A10" s="93"/>
      <c r="B10" s="93" t="s">
        <v>39</v>
      </c>
      <c r="C10" s="98">
        <v>0</v>
      </c>
      <c r="D10" s="93"/>
      <c r="E10" s="98">
        <v>0</v>
      </c>
      <c r="F10" s="93"/>
      <c r="G10" s="93"/>
      <c r="M10" s="99">
        <f t="shared" ref="M10:R10" si="2">M5*2.5</f>
        <v>24.375</v>
      </c>
      <c r="N10" s="99">
        <f t="shared" si="2"/>
        <v>1096.875</v>
      </c>
      <c r="O10" s="99">
        <f t="shared" si="2"/>
        <v>24350.625</v>
      </c>
      <c r="P10" s="99">
        <f t="shared" si="2"/>
        <v>243725.625</v>
      </c>
      <c r="Q10" s="99">
        <f t="shared" si="2"/>
        <v>2437475.625</v>
      </c>
      <c r="R10" s="99">
        <f t="shared" si="2"/>
        <v>348210.80357142864</v>
      </c>
    </row>
    <row r="11" spans="1:22" s="97" customFormat="1" ht="18" customHeight="1">
      <c r="A11" s="93"/>
      <c r="B11" s="93" t="s">
        <v>67</v>
      </c>
      <c r="C11" s="98">
        <v>0</v>
      </c>
      <c r="D11" s="93"/>
      <c r="E11" s="98">
        <v>0</v>
      </c>
      <c r="F11" s="93"/>
      <c r="G11" s="93"/>
      <c r="M11" s="99">
        <f t="shared" ref="M11:R11" si="3">M6*2.5</f>
        <v>55.625</v>
      </c>
      <c r="N11" s="99">
        <f t="shared" si="3"/>
        <v>389.375</v>
      </c>
      <c r="O11" s="99">
        <f t="shared" si="3"/>
        <v>2503.125</v>
      </c>
      <c r="P11" s="99">
        <f t="shared" si="3"/>
        <v>55569.375</v>
      </c>
      <c r="Q11" s="99">
        <f t="shared" si="3"/>
        <v>556194.375</v>
      </c>
      <c r="R11" s="99">
        <f t="shared" si="3"/>
        <v>5562444.375</v>
      </c>
    </row>
    <row r="12" spans="1:22" s="97" customFormat="1" ht="18" customHeight="1">
      <c r="A12" s="93"/>
      <c r="B12" s="93" t="s">
        <v>56</v>
      </c>
      <c r="C12" s="98">
        <v>0</v>
      </c>
      <c r="D12" s="93"/>
      <c r="E12" s="98">
        <v>0</v>
      </c>
      <c r="F12" s="93"/>
      <c r="G12" s="93"/>
    </row>
    <row r="13" spans="1:22" s="97" customFormat="1" ht="18" customHeight="1">
      <c r="A13" s="93"/>
      <c r="B13" s="93" t="s">
        <v>40</v>
      </c>
      <c r="C13" s="98">
        <v>0</v>
      </c>
      <c r="D13" s="93"/>
      <c r="E13" s="98">
        <v>0</v>
      </c>
      <c r="F13" s="93"/>
      <c r="G13" s="93"/>
    </row>
    <row r="14" spans="1:22" s="97" customFormat="1" ht="18" customHeight="1">
      <c r="A14" s="93"/>
      <c r="B14" s="93" t="s">
        <v>65</v>
      </c>
      <c r="C14" s="102">
        <v>0</v>
      </c>
      <c r="D14" s="93"/>
      <c r="E14" s="102">
        <v>0</v>
      </c>
      <c r="F14" s="93"/>
      <c r="G14" s="93"/>
    </row>
    <row r="15" spans="1:22" s="97" customFormat="1" ht="18" customHeight="1">
      <c r="A15" s="93"/>
      <c r="B15" s="93"/>
      <c r="C15" s="103">
        <f>SUM(C2:C14)</f>
        <v>11250000</v>
      </c>
      <c r="D15" s="93"/>
      <c r="E15" s="103">
        <f>SUM(E2:E14)</f>
        <v>11250000</v>
      </c>
      <c r="F15" s="93"/>
      <c r="G15" s="93"/>
    </row>
    <row r="16" spans="1:22" s="97" customFormat="1" ht="18" customHeight="1">
      <c r="A16" s="93"/>
      <c r="B16" s="93"/>
      <c r="C16" s="98"/>
      <c r="D16" s="93"/>
      <c r="E16" s="93"/>
      <c r="F16" s="93"/>
      <c r="G16" s="93"/>
    </row>
    <row r="17" spans="1:24" ht="72" customHeight="1">
      <c r="A17" s="104" t="s">
        <v>54</v>
      </c>
      <c r="B17" s="145" t="s">
        <v>80</v>
      </c>
      <c r="C17" s="146"/>
      <c r="D17" s="146"/>
      <c r="E17" s="146"/>
      <c r="F17" s="97"/>
      <c r="G17" s="93"/>
      <c r="L17" s="105" t="s">
        <v>79</v>
      </c>
    </row>
    <row r="18" spans="1:24" ht="21" customHeight="1">
      <c r="A18" s="106" t="s">
        <v>58</v>
      </c>
      <c r="B18" s="106"/>
      <c r="C18" s="106"/>
      <c r="D18" s="106"/>
      <c r="E18" s="107" t="s">
        <v>57</v>
      </c>
      <c r="F18" s="108"/>
      <c r="G18" s="109"/>
      <c r="H18" s="110"/>
      <c r="I18" s="110"/>
      <c r="J18" s="110"/>
      <c r="K18" s="110"/>
      <c r="L18" s="110"/>
      <c r="M18" s="110"/>
      <c r="N18" s="139" t="str">
        <f>CONCATENATE("Collected "&amp;X18&amp;" on an open account receivable.")</f>
        <v>Collected $450,000 on an open account receivable.</v>
      </c>
      <c r="O18" s="139"/>
      <c r="P18" s="139"/>
      <c r="Q18" s="139"/>
      <c r="R18" s="139"/>
      <c r="S18" s="140"/>
      <c r="T18" s="111"/>
      <c r="U18" s="110"/>
      <c r="V18" s="111">
        <f>10*$N$3</f>
        <v>450</v>
      </c>
      <c r="W18" s="112">
        <f>V18*1000</f>
        <v>450000</v>
      </c>
      <c r="X18" s="113" t="str">
        <f>TEXT(W18, "$#,###,###")</f>
        <v>$450,000</v>
      </c>
    </row>
    <row r="19" spans="1:24" ht="21" customHeight="1">
      <c r="A19" s="114" t="s">
        <v>33</v>
      </c>
      <c r="B19" s="114" t="s">
        <v>34</v>
      </c>
      <c r="C19" s="114" t="s">
        <v>41</v>
      </c>
      <c r="D19" s="114"/>
      <c r="E19" s="114" t="s">
        <v>42</v>
      </c>
      <c r="F19" s="108"/>
      <c r="G19" s="109"/>
      <c r="H19" s="110"/>
      <c r="I19" s="110"/>
      <c r="J19" s="110"/>
      <c r="K19" s="110"/>
      <c r="L19" s="110"/>
      <c r="M19" s="110"/>
      <c r="N19" s="139" t="str">
        <f>CONCATENATE("Purchased additional tract of land for "&amp;X19&amp;" cash.")</f>
        <v>Purchased additional tract of land for $900,000 cash.</v>
      </c>
      <c r="O19" s="139"/>
      <c r="P19" s="139"/>
      <c r="Q19" s="139"/>
      <c r="R19" s="139"/>
      <c r="S19" s="140"/>
      <c r="T19" s="111"/>
      <c r="U19" s="110"/>
      <c r="V19" s="111">
        <f>20*$N$3</f>
        <v>900</v>
      </c>
      <c r="W19" s="112">
        <f t="shared" ref="W19:W31" si="4">V19*1000</f>
        <v>900000</v>
      </c>
      <c r="X19" s="113" t="str">
        <f t="shared" ref="X19:X31" si="5">TEXT(W19, "$#,###,###")</f>
        <v>$900,000</v>
      </c>
    </row>
    <row r="20" spans="1:24" ht="21" customHeight="1">
      <c r="A20" s="115" t="s">
        <v>66</v>
      </c>
      <c r="B20" s="135"/>
      <c r="C20" s="137">
        <v>0</v>
      </c>
      <c r="D20" s="117" t="str">
        <f>IF(K21=4,$L$17,"")</f>
        <v/>
      </c>
      <c r="E20" s="118"/>
      <c r="F20" s="108"/>
      <c r="G20" s="109"/>
      <c r="H20" s="110"/>
      <c r="I20" s="110">
        <f>IF(B20="Land",1,0)</f>
        <v>0</v>
      </c>
      <c r="J20" s="110">
        <f>IF(C20=W19,1,0)</f>
        <v>0</v>
      </c>
      <c r="K20" s="110"/>
      <c r="L20" s="110"/>
      <c r="M20" s="110"/>
      <c r="N20" s="139" t="str">
        <f>CONCATENATE("Provided services on account to a customer for "&amp;X20&amp;". ")</f>
        <v xml:space="preserve">Provided services on account to a customer for $675,000. </v>
      </c>
      <c r="O20" s="139"/>
      <c r="P20" s="139"/>
      <c r="Q20" s="139"/>
      <c r="R20" s="139"/>
      <c r="S20" s="140"/>
      <c r="T20" s="111"/>
      <c r="U20" s="110"/>
      <c r="V20" s="111">
        <f>15*$N$3</f>
        <v>675</v>
      </c>
      <c r="W20" s="112">
        <f t="shared" si="4"/>
        <v>675000</v>
      </c>
      <c r="X20" s="113" t="str">
        <f t="shared" si="5"/>
        <v>$675,000</v>
      </c>
    </row>
    <row r="21" spans="1:24" ht="21" customHeight="1">
      <c r="A21" s="119"/>
      <c r="B21" s="136"/>
      <c r="C21" s="120"/>
      <c r="D21" s="117" t="str">
        <f>IF(K21=4,$L$17,"")</f>
        <v/>
      </c>
      <c r="E21" s="121">
        <f>C20</f>
        <v>0</v>
      </c>
      <c r="F21" s="108"/>
      <c r="G21" s="109"/>
      <c r="H21" s="110"/>
      <c r="I21" s="110">
        <f>IF(B21="Cash",1,0)</f>
        <v>0</v>
      </c>
      <c r="J21" s="110">
        <f>IF(E21=W19,1,0)</f>
        <v>0</v>
      </c>
      <c r="K21" s="110">
        <f>SUM(I20:J21)</f>
        <v>0</v>
      </c>
      <c r="L21" s="110"/>
      <c r="M21" s="110"/>
      <c r="N21" s="139" t="str">
        <f>CONCATENATE("Borrowed "&amp;X21&amp;" on a term loan payable.")</f>
        <v>Borrowed $267,000 on a term loan payable.</v>
      </c>
      <c r="O21" s="139"/>
      <c r="P21" s="139"/>
      <c r="Q21" s="139"/>
      <c r="R21" s="139"/>
      <c r="S21" s="140"/>
      <c r="T21" s="111"/>
      <c r="U21" s="110"/>
      <c r="V21" s="111">
        <f>12*$M$6</f>
        <v>267</v>
      </c>
      <c r="W21" s="112">
        <f t="shared" si="4"/>
        <v>267000</v>
      </c>
      <c r="X21" s="113" t="str">
        <f t="shared" si="5"/>
        <v>$267,000</v>
      </c>
    </row>
    <row r="22" spans="1:24" ht="36" customHeight="1">
      <c r="A22" s="105"/>
      <c r="B22" s="122" t="str">
        <f>N19</f>
        <v>Purchased additional tract of land for $900,000 cash.</v>
      </c>
      <c r="C22" s="123"/>
      <c r="D22" s="123"/>
      <c r="E22" s="123"/>
      <c r="F22" s="108"/>
      <c r="G22" s="109"/>
      <c r="H22" s="110"/>
      <c r="L22" s="105"/>
      <c r="M22" s="110"/>
      <c r="N22" s="139" t="str">
        <f>CONCATENATE("Paid salaries of "&amp;X22&amp;".")</f>
        <v>Paid salaries of $135,000.</v>
      </c>
      <c r="O22" s="139"/>
      <c r="P22" s="139"/>
      <c r="Q22" s="139"/>
      <c r="R22" s="139"/>
      <c r="S22" s="140"/>
      <c r="T22" s="111"/>
      <c r="U22" s="110"/>
      <c r="V22" s="111">
        <f>3*$N$3</f>
        <v>135</v>
      </c>
      <c r="W22" s="112">
        <f t="shared" si="4"/>
        <v>135000</v>
      </c>
      <c r="X22" s="113" t="str">
        <f t="shared" si="5"/>
        <v>$135,000</v>
      </c>
    </row>
    <row r="23" spans="1:24" ht="21" customHeight="1">
      <c r="A23" s="119"/>
      <c r="B23" s="123"/>
      <c r="C23" s="123"/>
      <c r="D23" s="123"/>
      <c r="E23" s="123"/>
      <c r="F23" s="108"/>
      <c r="G23" s="109"/>
      <c r="H23" s="110"/>
      <c r="I23" s="110"/>
      <c r="J23" s="110"/>
      <c r="K23" s="110"/>
      <c r="L23" s="110"/>
      <c r="M23" s="110"/>
      <c r="N23" s="139" t="str">
        <f>CONCATENATE("Provided services to customers for cash, "&amp;X23&amp;".")</f>
        <v>Provided services to customers for cash, $495,000.</v>
      </c>
      <c r="O23" s="139"/>
      <c r="P23" s="139"/>
      <c r="Q23" s="139"/>
      <c r="R23" s="139"/>
      <c r="S23" s="140"/>
      <c r="T23" s="111"/>
      <c r="U23" s="110"/>
      <c r="V23" s="111">
        <f>11*$N$3</f>
        <v>495</v>
      </c>
      <c r="W23" s="112">
        <f t="shared" si="4"/>
        <v>495000</v>
      </c>
      <c r="X23" s="113" t="str">
        <f t="shared" si="5"/>
        <v>$495,000</v>
      </c>
    </row>
    <row r="24" spans="1:24" ht="21" customHeight="1">
      <c r="A24" s="115" t="s">
        <v>0</v>
      </c>
      <c r="B24" s="135"/>
      <c r="C24" s="137">
        <v>0</v>
      </c>
      <c r="D24" s="117" t="str">
        <f>IF(K25=4,$L$17,"")</f>
        <v/>
      </c>
      <c r="E24" s="118"/>
      <c r="F24" s="108"/>
      <c r="G24" s="109"/>
      <c r="H24" s="110"/>
      <c r="I24" s="110">
        <f>IF(B24="Cash",1,0)</f>
        <v>0</v>
      </c>
      <c r="J24" s="110">
        <f>IF(C24=W18,1,0)</f>
        <v>0</v>
      </c>
      <c r="K24" s="110"/>
      <c r="L24" s="110"/>
      <c r="M24" s="110"/>
      <c r="N24" s="139" t="str">
        <f>CONCATENATE("Purchased (and used) office supplies on account, "&amp;X24&amp;".")</f>
        <v>Purchased (and used) office supplies on account, $14,000.</v>
      </c>
      <c r="O24" s="139"/>
      <c r="P24" s="139"/>
      <c r="Q24" s="139"/>
      <c r="R24" s="139"/>
      <c r="S24" s="140"/>
      <c r="T24" s="111"/>
      <c r="U24" s="110"/>
      <c r="V24" s="111">
        <f>IF((2*($M$3))&gt;0,($M$3*2),50)</f>
        <v>14</v>
      </c>
      <c r="W24" s="112">
        <f>V24*1000</f>
        <v>14000</v>
      </c>
      <c r="X24" s="113" t="str">
        <f t="shared" si="5"/>
        <v>$14,000</v>
      </c>
    </row>
    <row r="25" spans="1:24" ht="21" customHeight="1">
      <c r="A25" s="119"/>
      <c r="B25" s="136"/>
      <c r="C25" s="120"/>
      <c r="D25" s="117" t="str">
        <f>IF(K25=4,$L$17,"")</f>
        <v/>
      </c>
      <c r="E25" s="121">
        <f>C24</f>
        <v>0</v>
      </c>
      <c r="F25" s="108"/>
      <c r="G25" s="109"/>
      <c r="H25" s="110"/>
      <c r="I25" s="110">
        <f>IF(B25="Accounts Receivable",1,0)</f>
        <v>0</v>
      </c>
      <c r="J25" s="110">
        <f>IF(E25=W18,1,0)</f>
        <v>0</v>
      </c>
      <c r="K25" s="110">
        <f>SUM(I24:J25)</f>
        <v>0</v>
      </c>
      <c r="L25" s="110"/>
      <c r="M25" s="110"/>
      <c r="N25" s="139" t="str">
        <f>CONCATENATE("The company paid shareholders a "&amp;X25&amp;" dividend.")</f>
        <v>The company paid shareholders a $225,000 dividend.</v>
      </c>
      <c r="O25" s="139"/>
      <c r="P25" s="139"/>
      <c r="Q25" s="139"/>
      <c r="R25" s="139"/>
      <c r="S25" s="140"/>
      <c r="T25" s="111"/>
      <c r="U25" s="110"/>
      <c r="V25" s="111">
        <f>V18/2</f>
        <v>225</v>
      </c>
      <c r="W25" s="112">
        <f t="shared" si="4"/>
        <v>225000</v>
      </c>
      <c r="X25" s="113" t="str">
        <f t="shared" si="5"/>
        <v>$225,000</v>
      </c>
    </row>
    <row r="26" spans="1:24" ht="36" customHeight="1">
      <c r="A26" s="119"/>
      <c r="B26" s="122" t="str">
        <f>N18</f>
        <v>Collected $450,000 on an open account receivable.</v>
      </c>
      <c r="C26" s="123"/>
      <c r="D26" s="123"/>
      <c r="E26" s="123"/>
      <c r="F26" s="108"/>
      <c r="G26" s="109"/>
      <c r="H26" s="110"/>
      <c r="I26" s="110"/>
      <c r="J26" s="110"/>
      <c r="K26" s="110"/>
      <c r="L26" s="110"/>
      <c r="M26" s="110"/>
      <c r="N26" s="139" t="str">
        <f>CONCATENATE("Paid rent of "&amp;X26&amp;".")</f>
        <v>Paid rent of $450,000.</v>
      </c>
      <c r="O26" s="139"/>
      <c r="P26" s="139"/>
      <c r="Q26" s="139"/>
      <c r="R26" s="139"/>
      <c r="S26" s="140"/>
      <c r="T26" s="111"/>
      <c r="U26" s="110"/>
      <c r="V26" s="111">
        <f>V25*2</f>
        <v>450</v>
      </c>
      <c r="W26" s="112">
        <f t="shared" si="4"/>
        <v>450000</v>
      </c>
      <c r="X26" s="113" t="str">
        <f t="shared" si="5"/>
        <v>$450,000</v>
      </c>
    </row>
    <row r="27" spans="1:24" ht="21" customHeight="1">
      <c r="A27" s="119"/>
      <c r="B27" s="123"/>
      <c r="C27" s="123"/>
      <c r="D27" s="123"/>
      <c r="E27" s="123"/>
      <c r="F27" s="97"/>
      <c r="G27" s="93"/>
      <c r="N27" s="141" t="str">
        <f>CONCATENATE("Paid salaries of  "&amp;X27&amp;".")</f>
        <v>Paid salaries of  $210,000.</v>
      </c>
      <c r="O27" s="141"/>
      <c r="P27" s="141"/>
      <c r="Q27" s="141"/>
      <c r="R27" s="141"/>
      <c r="S27" s="142"/>
      <c r="T27" s="124"/>
      <c r="V27" s="124">
        <f>V24*15</f>
        <v>210</v>
      </c>
      <c r="W27" s="125">
        <f t="shared" si="4"/>
        <v>210000</v>
      </c>
      <c r="X27" s="126" t="str">
        <f t="shared" si="5"/>
        <v>$210,000</v>
      </c>
    </row>
    <row r="28" spans="1:24" ht="21" customHeight="1">
      <c r="A28" s="115" t="s">
        <v>1</v>
      </c>
      <c r="B28" s="135"/>
      <c r="C28" s="137">
        <v>0</v>
      </c>
      <c r="D28" s="117" t="str">
        <f>IF(K29=4,$L$17,"")</f>
        <v/>
      </c>
      <c r="E28" s="118"/>
      <c r="F28" s="97"/>
      <c r="G28" s="93"/>
      <c r="I28" s="110">
        <f>IF(B28="Cash",1,0)</f>
        <v>0</v>
      </c>
      <c r="J28" s="110">
        <f>IF(C28=W21,1,0)</f>
        <v>0</v>
      </c>
      <c r="K28" s="110"/>
      <c r="N28" s="141" t="str">
        <f>CONCATENATE("Paid "&amp;X28&amp;" on the open accounts payable.")</f>
        <v>Paid $675,000 on the open accounts payable.</v>
      </c>
      <c r="O28" s="141"/>
      <c r="P28" s="141"/>
      <c r="Q28" s="141"/>
      <c r="R28" s="141"/>
      <c r="S28" s="142"/>
      <c r="T28" s="124"/>
      <c r="V28" s="124">
        <f>V19*0.75</f>
        <v>675</v>
      </c>
      <c r="W28" s="125">
        <f t="shared" si="4"/>
        <v>675000</v>
      </c>
      <c r="X28" s="126" t="str">
        <f t="shared" si="5"/>
        <v>$675,000</v>
      </c>
    </row>
    <row r="29" spans="1:24" ht="21" customHeight="1">
      <c r="A29" s="119"/>
      <c r="B29" s="136"/>
      <c r="C29" s="120"/>
      <c r="D29" s="117" t="str">
        <f>IF(K29=4,$L$17,"")</f>
        <v/>
      </c>
      <c r="E29" s="121">
        <f>C28</f>
        <v>0</v>
      </c>
      <c r="F29" s="97"/>
      <c r="G29" s="93"/>
      <c r="I29" s="110">
        <f>IF(B29="Loan Payable",1,0)</f>
        <v>0</v>
      </c>
      <c r="J29" s="110">
        <f>IF(E29=W21,1,0)</f>
        <v>0</v>
      </c>
      <c r="K29" s="110">
        <f>SUM(I28:J29)</f>
        <v>0</v>
      </c>
      <c r="N29" s="141" t="str">
        <f>CONCATENATE("Collected "&amp;X29&amp;" on accounts receivable.")</f>
        <v>Collected $360,000 on accounts receivable.</v>
      </c>
      <c r="O29" s="141"/>
      <c r="P29" s="141"/>
      <c r="Q29" s="141"/>
      <c r="R29" s="141"/>
      <c r="S29" s="142"/>
      <c r="T29" s="124"/>
      <c r="V29" s="124">
        <f>V23-V22</f>
        <v>360</v>
      </c>
      <c r="W29" s="125">
        <f t="shared" si="4"/>
        <v>360000</v>
      </c>
      <c r="X29" s="126" t="str">
        <f t="shared" si="5"/>
        <v>$360,000</v>
      </c>
    </row>
    <row r="30" spans="1:24" ht="36" customHeight="1">
      <c r="A30" s="119"/>
      <c r="B30" s="122" t="str">
        <f>N21</f>
        <v>Borrowed $267,000 on a term loan payable.</v>
      </c>
      <c r="C30" s="123"/>
      <c r="D30" s="123"/>
      <c r="E30" s="123"/>
      <c r="F30" s="97"/>
      <c r="G30" s="93"/>
      <c r="N30" s="141" t="str">
        <f>CONCATENATE("Repaid loans of "&amp;X30&amp;".")</f>
        <v>Repaid loans of $270,000.</v>
      </c>
      <c r="O30" s="141"/>
      <c r="P30" s="141"/>
      <c r="Q30" s="141"/>
      <c r="R30" s="141"/>
      <c r="S30" s="142"/>
      <c r="T30" s="124"/>
      <c r="V30" s="124">
        <f>E6*0.2/1000</f>
        <v>270</v>
      </c>
      <c r="W30" s="125">
        <f t="shared" si="4"/>
        <v>270000</v>
      </c>
      <c r="X30" s="126" t="str">
        <f t="shared" si="5"/>
        <v>$270,000</v>
      </c>
    </row>
    <row r="31" spans="1:24" ht="21" customHeight="1">
      <c r="A31" s="119"/>
      <c r="B31" s="123"/>
      <c r="C31" s="123"/>
      <c r="D31" s="123"/>
      <c r="E31" s="123"/>
      <c r="F31" s="97"/>
      <c r="G31" s="93"/>
      <c r="I31" s="110"/>
      <c r="J31" s="110"/>
      <c r="K31" s="110"/>
      <c r="N31" s="141" t="str">
        <f>CONCATENATE("Paid interest of loans of "&amp;X31&amp;".")</f>
        <v>Paid interest of loans of $45,000.</v>
      </c>
      <c r="O31" s="141"/>
      <c r="P31" s="141"/>
      <c r="Q31" s="141"/>
      <c r="R31" s="141"/>
      <c r="S31" s="142"/>
      <c r="T31" s="124"/>
      <c r="V31" s="124">
        <f>N3</f>
        <v>45</v>
      </c>
      <c r="W31" s="125">
        <f t="shared" si="4"/>
        <v>45000</v>
      </c>
      <c r="X31" s="126" t="str">
        <f t="shared" si="5"/>
        <v>$45,000</v>
      </c>
    </row>
    <row r="32" spans="1:24" ht="21" customHeight="1">
      <c r="A32" s="115" t="s">
        <v>78</v>
      </c>
      <c r="B32" s="135"/>
      <c r="C32" s="137">
        <v>0</v>
      </c>
      <c r="D32" s="117" t="str">
        <f>IF(K33=4,$L$17,"")</f>
        <v/>
      </c>
      <c r="E32" s="118"/>
      <c r="F32" s="93"/>
      <c r="G32" s="93"/>
      <c r="I32" s="110">
        <f>IF(B32="Accounts Receivable",1,0)</f>
        <v>0</v>
      </c>
      <c r="J32" s="110">
        <f>IF(C32=W20,1,0)</f>
        <v>0</v>
      </c>
      <c r="K32" s="110"/>
    </row>
    <row r="33" spans="1:24" ht="21" customHeight="1">
      <c r="A33" s="119"/>
      <c r="B33" s="136"/>
      <c r="C33" s="120"/>
      <c r="D33" s="117" t="str">
        <f>IF(K33=4,$L$17,"")</f>
        <v/>
      </c>
      <c r="E33" s="121">
        <f>C32</f>
        <v>0</v>
      </c>
      <c r="F33" s="127"/>
      <c r="G33" s="93"/>
      <c r="I33" s="110">
        <f>IF(B33="Revenues",1,0)</f>
        <v>0</v>
      </c>
      <c r="J33" s="110">
        <f>IF(E33=W20,1,0)</f>
        <v>0</v>
      </c>
      <c r="K33" s="110">
        <f>SUM(I32:J33)</f>
        <v>0</v>
      </c>
    </row>
    <row r="34" spans="1:24" ht="36" customHeight="1">
      <c r="A34" s="119"/>
      <c r="B34" s="122" t="str">
        <f>N20</f>
        <v xml:space="preserve">Provided services on account to a customer for $675,000. </v>
      </c>
      <c r="C34" s="123"/>
      <c r="D34" s="123"/>
      <c r="E34" s="123"/>
      <c r="G34" s="128"/>
    </row>
    <row r="35" spans="1:24" s="97" customFormat="1" ht="21" customHeight="1">
      <c r="A35" s="119"/>
      <c r="B35" s="116"/>
      <c r="C35" s="123"/>
      <c r="D35" s="123"/>
      <c r="E35" s="123"/>
      <c r="G35" s="129"/>
    </row>
    <row r="36" spans="1:24" s="97" customFormat="1" ht="21" customHeight="1">
      <c r="A36" s="115" t="s">
        <v>77</v>
      </c>
      <c r="B36" s="135"/>
      <c r="C36" s="137">
        <v>0</v>
      </c>
      <c r="D36" s="117" t="str">
        <f>IF(K37=4,$L$17,"")</f>
        <v/>
      </c>
      <c r="E36" s="118"/>
      <c r="G36" s="130"/>
      <c r="I36" s="110">
        <f>IF(B36="Salaries Expense",1,0)</f>
        <v>0</v>
      </c>
      <c r="J36" s="110">
        <f>IF(C36=W22,1,0)</f>
        <v>0</v>
      </c>
      <c r="K36" s="110"/>
    </row>
    <row r="37" spans="1:24" s="97" customFormat="1" ht="21" customHeight="1">
      <c r="A37" s="119"/>
      <c r="B37" s="136"/>
      <c r="C37" s="120"/>
      <c r="D37" s="117" t="str">
        <f>IF(K37=4,$L$17,"")</f>
        <v/>
      </c>
      <c r="E37" s="121">
        <f>C36</f>
        <v>0</v>
      </c>
      <c r="I37" s="110">
        <f>IF(B37="Cash",1,0)</f>
        <v>0</v>
      </c>
      <c r="J37" s="110">
        <f>IF(E37=W22,1,0)</f>
        <v>0</v>
      </c>
      <c r="K37" s="110">
        <f>SUM(I36:J37)</f>
        <v>0</v>
      </c>
    </row>
    <row r="38" spans="1:24" s="97" customFormat="1" ht="36" customHeight="1">
      <c r="A38" s="119"/>
      <c r="B38" s="122" t="str">
        <f>N22</f>
        <v>Paid salaries of $135,000.</v>
      </c>
      <c r="C38" s="123"/>
      <c r="D38" s="123"/>
      <c r="E38" s="123"/>
      <c r="G38" s="130"/>
      <c r="I38" s="94"/>
      <c r="J38" s="94"/>
      <c r="K38" s="94"/>
    </row>
    <row r="39" spans="1:24" s="97" customFormat="1" ht="21" customHeight="1">
      <c r="A39" s="119"/>
      <c r="B39" s="116"/>
      <c r="C39" s="123"/>
      <c r="D39" s="123"/>
      <c r="E39" s="123"/>
      <c r="I39" s="110"/>
      <c r="J39" s="110"/>
      <c r="K39" s="110"/>
    </row>
    <row r="40" spans="1:24" s="97" customFormat="1" ht="21" customHeight="1">
      <c r="A40" s="115" t="s">
        <v>2</v>
      </c>
      <c r="B40" s="135"/>
      <c r="C40" s="137">
        <v>0</v>
      </c>
      <c r="D40" s="117" t="str">
        <f>IF(K41=4,$L$17,"")</f>
        <v/>
      </c>
      <c r="E40" s="118"/>
      <c r="G40" s="128"/>
      <c r="I40" s="110">
        <f>IF(B40="Cash",1,0)</f>
        <v>0</v>
      </c>
      <c r="J40" s="110">
        <f>IF(C40=W23,1,0)</f>
        <v>0</v>
      </c>
      <c r="K40" s="110"/>
    </row>
    <row r="41" spans="1:24" s="97" customFormat="1" ht="21" customHeight="1">
      <c r="A41" s="119"/>
      <c r="B41" s="136"/>
      <c r="C41" s="120"/>
      <c r="D41" s="117" t="str">
        <f>IF(K41=4,$L$17,"")</f>
        <v/>
      </c>
      <c r="E41" s="121">
        <f>C40</f>
        <v>0</v>
      </c>
      <c r="I41" s="110">
        <f>IF(B41="Revenues",1,0)</f>
        <v>0</v>
      </c>
      <c r="J41" s="110">
        <f>IF(E41=W23,1,0)</f>
        <v>0</v>
      </c>
      <c r="K41" s="110">
        <f>SUM(I40:J41)</f>
        <v>0</v>
      </c>
    </row>
    <row r="42" spans="1:24" s="97" customFormat="1" ht="36" customHeight="1">
      <c r="A42" s="119"/>
      <c r="B42" s="122" t="str">
        <f>N23</f>
        <v>Provided services to customers for cash, $495,000.</v>
      </c>
      <c r="C42" s="123"/>
      <c r="D42" s="123"/>
      <c r="E42" s="123"/>
      <c r="G42" s="128"/>
    </row>
    <row r="43" spans="1:24" s="97" customFormat="1" ht="21" customHeight="1">
      <c r="A43" s="119"/>
      <c r="B43" s="122"/>
      <c r="C43" s="123"/>
      <c r="D43" s="123"/>
      <c r="E43" s="123"/>
    </row>
    <row r="44" spans="1:24" ht="21" customHeight="1">
      <c r="A44" s="115" t="s">
        <v>3</v>
      </c>
      <c r="B44" s="135"/>
      <c r="C44" s="137">
        <v>0</v>
      </c>
      <c r="D44" s="117" t="str">
        <f>IF(K45=4,$L$17,"")</f>
        <v/>
      </c>
      <c r="E44" s="118"/>
      <c r="F44" s="108"/>
      <c r="G44" s="109"/>
      <c r="H44" s="110"/>
      <c r="I44" s="110">
        <f>IF(B44="Supplies Expense",1,0)</f>
        <v>0</v>
      </c>
      <c r="J44" s="110">
        <f>IF(C44=W24,1,0)</f>
        <v>0</v>
      </c>
      <c r="K44" s="110"/>
      <c r="L44" s="110"/>
      <c r="M44" s="110"/>
      <c r="N44" s="139"/>
      <c r="O44" s="139"/>
      <c r="P44" s="139"/>
      <c r="Q44" s="139"/>
      <c r="R44" s="139"/>
      <c r="S44" s="140"/>
      <c r="T44" s="111"/>
      <c r="U44" s="110"/>
      <c r="V44" s="111"/>
      <c r="W44" s="112"/>
      <c r="X44" s="113"/>
    </row>
    <row r="45" spans="1:24" ht="21" customHeight="1">
      <c r="A45" s="119"/>
      <c r="B45" s="136"/>
      <c r="C45" s="120"/>
      <c r="D45" s="117" t="str">
        <f>IF(K45=4,$L$17,"")</f>
        <v/>
      </c>
      <c r="E45" s="121">
        <f>C44</f>
        <v>0</v>
      </c>
      <c r="F45" s="108"/>
      <c r="G45" s="109"/>
      <c r="H45" s="110"/>
      <c r="I45" s="110">
        <f>IF(B45="Accounts Payable",1,0)</f>
        <v>0</v>
      </c>
      <c r="J45" s="110">
        <f>IF(E45=W24,1,0)</f>
        <v>0</v>
      </c>
      <c r="K45" s="110">
        <f>SUM(I44:J45)</f>
        <v>0</v>
      </c>
      <c r="L45" s="110"/>
      <c r="M45" s="110"/>
      <c r="N45" s="139"/>
      <c r="O45" s="139"/>
      <c r="P45" s="139"/>
      <c r="Q45" s="139"/>
      <c r="R45" s="139"/>
      <c r="S45" s="140"/>
      <c r="T45" s="111"/>
      <c r="U45" s="110"/>
      <c r="V45" s="111"/>
      <c r="W45" s="112"/>
      <c r="X45" s="113"/>
    </row>
    <row r="46" spans="1:24" ht="36" customHeight="1">
      <c r="A46" s="119"/>
      <c r="B46" s="122" t="str">
        <f>N24</f>
        <v>Purchased (and used) office supplies on account, $14,000.</v>
      </c>
      <c r="C46" s="123"/>
      <c r="D46" s="123"/>
      <c r="E46" s="123"/>
      <c r="F46" s="108"/>
      <c r="G46" s="109"/>
      <c r="H46" s="110"/>
      <c r="L46" s="110"/>
      <c r="M46" s="110"/>
      <c r="N46" s="139"/>
      <c r="O46" s="139"/>
      <c r="P46" s="139"/>
      <c r="Q46" s="139"/>
      <c r="R46" s="139"/>
      <c r="S46" s="140"/>
      <c r="T46" s="111"/>
      <c r="U46" s="110"/>
      <c r="V46" s="111"/>
      <c r="W46" s="112"/>
      <c r="X46" s="113"/>
    </row>
    <row r="47" spans="1:24" ht="21" customHeight="1">
      <c r="A47" s="119"/>
      <c r="B47" s="116"/>
      <c r="C47" s="123"/>
      <c r="D47" s="123"/>
      <c r="E47" s="123"/>
      <c r="F47" s="97"/>
      <c r="G47" s="93"/>
      <c r="I47" s="110"/>
      <c r="J47" s="110"/>
      <c r="K47" s="110"/>
      <c r="N47" s="141"/>
      <c r="O47" s="141"/>
      <c r="P47" s="141"/>
      <c r="Q47" s="141"/>
      <c r="R47" s="141"/>
      <c r="S47" s="142"/>
      <c r="T47" s="124"/>
      <c r="V47" s="124"/>
      <c r="W47" s="125"/>
      <c r="X47" s="126"/>
    </row>
    <row r="48" spans="1:24" ht="21" customHeight="1">
      <c r="A48" s="115" t="s">
        <v>76</v>
      </c>
      <c r="B48" s="135"/>
      <c r="C48" s="137">
        <v>0</v>
      </c>
      <c r="D48" s="117" t="str">
        <f>IF(K49=4,$L$17,"")</f>
        <v/>
      </c>
      <c r="E48" s="118"/>
      <c r="F48" s="97"/>
      <c r="G48" s="93"/>
      <c r="I48" s="110">
        <f>IF(B48="Cash",1,0)</f>
        <v>0</v>
      </c>
      <c r="J48" s="110">
        <f>IF(C48=W29,1,0)</f>
        <v>0</v>
      </c>
      <c r="K48" s="110"/>
      <c r="N48" s="141"/>
      <c r="O48" s="141"/>
      <c r="P48" s="141"/>
      <c r="Q48" s="141"/>
      <c r="R48" s="141"/>
      <c r="S48" s="142"/>
      <c r="T48" s="124"/>
      <c r="V48" s="124"/>
      <c r="W48" s="125"/>
      <c r="X48" s="126"/>
    </row>
    <row r="49" spans="1:24" ht="21" customHeight="1">
      <c r="A49" s="119"/>
      <c r="B49" s="136"/>
      <c r="C49" s="120"/>
      <c r="D49" s="117" t="str">
        <f>IF(K49=4,$L$17,"")</f>
        <v/>
      </c>
      <c r="E49" s="121">
        <f>C48</f>
        <v>0</v>
      </c>
      <c r="F49" s="97"/>
      <c r="G49" s="93"/>
      <c r="I49" s="110">
        <f>IF(B49="Accounts Receivable",1,0)</f>
        <v>0</v>
      </c>
      <c r="J49" s="110">
        <f>IF(E49=W29,1,0)</f>
        <v>0</v>
      </c>
      <c r="K49" s="110">
        <f>SUM(I48:J49)</f>
        <v>0</v>
      </c>
      <c r="N49" s="141"/>
      <c r="O49" s="141"/>
      <c r="P49" s="141"/>
      <c r="Q49" s="141"/>
      <c r="R49" s="141"/>
      <c r="S49" s="142"/>
      <c r="T49" s="124"/>
      <c r="V49" s="124"/>
      <c r="W49" s="125"/>
      <c r="X49" s="126"/>
    </row>
    <row r="50" spans="1:24" ht="36" customHeight="1">
      <c r="A50" s="119"/>
      <c r="B50" s="122" t="str">
        <f>N29</f>
        <v>Collected $360,000 on accounts receivable.</v>
      </c>
      <c r="C50" s="123"/>
      <c r="D50" s="123"/>
      <c r="E50" s="123"/>
      <c r="F50" s="97"/>
      <c r="G50" s="93"/>
      <c r="N50" s="141"/>
      <c r="O50" s="141"/>
      <c r="P50" s="141"/>
      <c r="Q50" s="141"/>
      <c r="R50" s="141"/>
      <c r="S50" s="142"/>
      <c r="T50" s="124"/>
      <c r="V50" s="124"/>
      <c r="W50" s="125"/>
      <c r="X50" s="126"/>
    </row>
    <row r="51" spans="1:24" ht="21" customHeight="1">
      <c r="A51" s="119"/>
      <c r="B51" s="116"/>
      <c r="C51" s="123"/>
      <c r="D51" s="123"/>
      <c r="E51" s="123"/>
      <c r="F51" s="97"/>
      <c r="G51" s="93"/>
      <c r="N51" s="141"/>
      <c r="O51" s="141"/>
      <c r="P51" s="141"/>
      <c r="Q51" s="141"/>
      <c r="R51" s="141"/>
      <c r="S51" s="142"/>
      <c r="T51" s="124"/>
      <c r="V51" s="124"/>
      <c r="W51" s="125"/>
      <c r="X51" s="126"/>
    </row>
    <row r="52" spans="1:24" ht="21" customHeight="1">
      <c r="A52" s="115" t="s">
        <v>75</v>
      </c>
      <c r="B52" s="135"/>
      <c r="C52" s="137">
        <v>0</v>
      </c>
      <c r="D52" s="117" t="str">
        <f>IF(K53=4,$L$17,"")</f>
        <v/>
      </c>
      <c r="E52" s="118"/>
      <c r="F52" s="93"/>
      <c r="G52" s="93"/>
      <c r="I52" s="110">
        <f>IF(B52="Salaries Expense",1,0)</f>
        <v>0</v>
      </c>
      <c r="J52" s="110">
        <f>IF(C52=W27,1,0)</f>
        <v>0</v>
      </c>
      <c r="K52" s="110"/>
    </row>
    <row r="53" spans="1:24" ht="21" customHeight="1">
      <c r="A53" s="119"/>
      <c r="B53" s="136"/>
      <c r="C53" s="120"/>
      <c r="D53" s="117" t="str">
        <f>IF(K53=4,$L$17,"")</f>
        <v/>
      </c>
      <c r="E53" s="121">
        <f>C52</f>
        <v>0</v>
      </c>
      <c r="F53" s="127"/>
      <c r="G53" s="93"/>
      <c r="I53" s="110">
        <f>IF(B53="Cash",1,0)</f>
        <v>0</v>
      </c>
      <c r="J53" s="110">
        <f>IF(E53=W27,1,0)</f>
        <v>0</v>
      </c>
      <c r="K53" s="110">
        <f>SUM(I52:J53)</f>
        <v>0</v>
      </c>
    </row>
    <row r="54" spans="1:24" ht="36" customHeight="1">
      <c r="A54" s="119"/>
      <c r="B54" s="122" t="str">
        <f>N27</f>
        <v>Paid salaries of  $210,000.</v>
      </c>
      <c r="C54" s="123"/>
      <c r="D54" s="123"/>
      <c r="E54" s="123"/>
      <c r="G54" s="128"/>
    </row>
    <row r="55" spans="1:24" s="97" customFormat="1" ht="21" customHeight="1">
      <c r="A55" s="119"/>
      <c r="B55" s="116"/>
      <c r="C55" s="123"/>
      <c r="D55" s="123"/>
      <c r="E55" s="123"/>
      <c r="G55" s="129"/>
      <c r="I55" s="110"/>
      <c r="J55" s="110"/>
      <c r="K55" s="110"/>
    </row>
    <row r="56" spans="1:24" s="97" customFormat="1" ht="21" customHeight="1">
      <c r="A56" s="115" t="s">
        <v>74</v>
      </c>
      <c r="B56" s="135"/>
      <c r="C56" s="137">
        <v>0</v>
      </c>
      <c r="D56" s="117" t="str">
        <f>IF(K57=4,$L$17,"")</f>
        <v/>
      </c>
      <c r="E56" s="118"/>
      <c r="G56" s="130"/>
      <c r="I56" s="110">
        <f>IF(B56="Rent Expense",1,0)</f>
        <v>0</v>
      </c>
      <c r="J56" s="110">
        <f>IF(C56=W26,1,0)</f>
        <v>0</v>
      </c>
      <c r="K56" s="110"/>
    </row>
    <row r="57" spans="1:24" s="97" customFormat="1" ht="21" customHeight="1">
      <c r="A57" s="119"/>
      <c r="B57" s="136"/>
      <c r="C57" s="120"/>
      <c r="D57" s="117" t="str">
        <f>IF(K57=4,$L$17,"")</f>
        <v/>
      </c>
      <c r="E57" s="121">
        <f>C56</f>
        <v>0</v>
      </c>
      <c r="I57" s="110">
        <f>IF(B57="Cash",1,0)</f>
        <v>0</v>
      </c>
      <c r="J57" s="110">
        <f>IF(E57=W26,1,0)</f>
        <v>0</v>
      </c>
      <c r="K57" s="110">
        <f>SUM(I56:J57)</f>
        <v>0</v>
      </c>
    </row>
    <row r="58" spans="1:24" s="97" customFormat="1" ht="36" customHeight="1">
      <c r="A58" s="119"/>
      <c r="B58" s="122" t="str">
        <f>N26</f>
        <v>Paid rent of $450,000.</v>
      </c>
      <c r="C58" s="123"/>
      <c r="D58" s="123"/>
      <c r="E58" s="123"/>
      <c r="G58" s="130"/>
    </row>
    <row r="59" spans="1:24" s="97" customFormat="1" ht="21" customHeight="1">
      <c r="A59" s="119"/>
      <c r="B59" s="116"/>
      <c r="C59" s="123"/>
      <c r="D59" s="123"/>
      <c r="E59" s="123"/>
    </row>
    <row r="60" spans="1:24" s="97" customFormat="1" ht="21" customHeight="1">
      <c r="A60" s="115" t="s">
        <v>73</v>
      </c>
      <c r="B60" s="135"/>
      <c r="C60" s="137">
        <v>0</v>
      </c>
      <c r="D60" s="117" t="str">
        <f>IF(K61=4,$L$17,"")</f>
        <v/>
      </c>
      <c r="E60" s="118"/>
      <c r="G60" s="128"/>
      <c r="I60" s="110">
        <f>IF(B60="Accounts Payable",1,0)</f>
        <v>0</v>
      </c>
      <c r="J60" s="110">
        <f>IF(C60=W28,1,0)</f>
        <v>0</v>
      </c>
      <c r="K60" s="110"/>
    </row>
    <row r="61" spans="1:24" s="97" customFormat="1" ht="21" customHeight="1">
      <c r="A61" s="119"/>
      <c r="B61" s="136"/>
      <c r="C61" s="120"/>
      <c r="D61" s="117" t="str">
        <f>IF(K61=4,$L$17,"")</f>
        <v/>
      </c>
      <c r="E61" s="121">
        <f>C60</f>
        <v>0</v>
      </c>
      <c r="I61" s="110">
        <f>IF(B61="Cash",1,0)</f>
        <v>0</v>
      </c>
      <c r="J61" s="110">
        <f>IF(E61=W28,1,0)</f>
        <v>0</v>
      </c>
      <c r="K61" s="110">
        <f>SUM(I60:J61)</f>
        <v>0</v>
      </c>
    </row>
    <row r="62" spans="1:24" s="97" customFormat="1" ht="36" customHeight="1">
      <c r="A62" s="119"/>
      <c r="B62" s="122" t="str">
        <f>N28</f>
        <v>Paid $675,000 on the open accounts payable.</v>
      </c>
      <c r="C62" s="123"/>
      <c r="D62" s="123"/>
      <c r="E62" s="123"/>
      <c r="G62" s="128"/>
      <c r="I62" s="94"/>
      <c r="J62" s="94"/>
      <c r="K62" s="94"/>
    </row>
    <row r="63" spans="1:24" s="97" customFormat="1" ht="21" customHeight="1">
      <c r="A63" s="119"/>
      <c r="B63" s="122"/>
      <c r="C63" s="123"/>
      <c r="D63" s="123"/>
      <c r="E63" s="123"/>
      <c r="I63" s="110"/>
      <c r="J63" s="110"/>
      <c r="K63" s="110"/>
    </row>
    <row r="64" spans="1:24" ht="21" customHeight="1">
      <c r="A64" s="115" t="s">
        <v>72</v>
      </c>
      <c r="B64" s="135" t="s">
        <v>37</v>
      </c>
      <c r="C64" s="137">
        <v>0</v>
      </c>
      <c r="D64" s="117" t="str">
        <f>IF(K65=4,$L$17,"")</f>
        <v/>
      </c>
      <c r="E64" s="118"/>
      <c r="F64" s="108"/>
      <c r="G64" s="109"/>
      <c r="H64" s="110"/>
      <c r="I64" s="110">
        <f>IF(B64="Dividends",1,0)</f>
        <v>1</v>
      </c>
      <c r="J64" s="110">
        <f>IF(C64=W25,1,0)</f>
        <v>0</v>
      </c>
      <c r="K64" s="110"/>
      <c r="L64" s="110"/>
      <c r="M64" s="110"/>
      <c r="N64" s="139"/>
      <c r="O64" s="139"/>
      <c r="P64" s="139"/>
      <c r="Q64" s="139"/>
      <c r="R64" s="139"/>
      <c r="S64" s="140"/>
      <c r="T64" s="111"/>
      <c r="U64" s="110"/>
      <c r="V64" s="111"/>
      <c r="W64" s="112"/>
      <c r="X64" s="113"/>
    </row>
    <row r="65" spans="1:24" ht="21" customHeight="1">
      <c r="A65" s="119"/>
      <c r="B65" s="136" t="s">
        <v>21</v>
      </c>
      <c r="C65" s="120"/>
      <c r="D65" s="117" t="str">
        <f>IF(K65=4,$L$17,"")</f>
        <v/>
      </c>
      <c r="E65" s="121">
        <f>C64</f>
        <v>0</v>
      </c>
      <c r="F65" s="108"/>
      <c r="G65" s="109"/>
      <c r="H65" s="110"/>
      <c r="I65" s="110">
        <f>IF(B65="Cash",1,0)</f>
        <v>1</v>
      </c>
      <c r="J65" s="110">
        <f>IF(E65=W25,1,0)</f>
        <v>0</v>
      </c>
      <c r="K65" s="110">
        <f>SUM(I64:J65)</f>
        <v>2</v>
      </c>
      <c r="L65" s="110"/>
      <c r="M65" s="110"/>
      <c r="N65" s="139"/>
      <c r="O65" s="139"/>
      <c r="P65" s="139"/>
      <c r="Q65" s="139"/>
      <c r="R65" s="139"/>
      <c r="S65" s="140"/>
      <c r="T65" s="111"/>
      <c r="U65" s="110"/>
      <c r="V65" s="111"/>
      <c r="W65" s="112"/>
      <c r="X65" s="113"/>
    </row>
    <row r="66" spans="1:24" ht="36" customHeight="1">
      <c r="A66" s="119"/>
      <c r="B66" s="122" t="str">
        <f>N25</f>
        <v>The company paid shareholders a $225,000 dividend.</v>
      </c>
      <c r="C66" s="123"/>
      <c r="D66" s="123"/>
      <c r="E66" s="123"/>
      <c r="F66" s="108"/>
      <c r="G66" s="109"/>
      <c r="H66" s="110"/>
      <c r="I66" s="110"/>
      <c r="J66" s="110"/>
      <c r="K66" s="110"/>
      <c r="L66" s="110"/>
      <c r="M66" s="110"/>
      <c r="N66" s="139"/>
      <c r="O66" s="139"/>
      <c r="P66" s="139"/>
      <c r="Q66" s="139"/>
      <c r="R66" s="139"/>
      <c r="S66" s="140"/>
      <c r="T66" s="111"/>
      <c r="U66" s="110"/>
      <c r="V66" s="111"/>
      <c r="W66" s="112"/>
      <c r="X66" s="113"/>
    </row>
    <row r="67" spans="1:24" ht="21" customHeight="1">
      <c r="A67" s="119"/>
      <c r="B67" s="116"/>
      <c r="C67" s="123"/>
      <c r="D67" s="123"/>
      <c r="E67" s="123"/>
      <c r="F67" s="97"/>
      <c r="G67" s="93"/>
      <c r="N67" s="141"/>
      <c r="O67" s="141"/>
      <c r="P67" s="141"/>
      <c r="Q67" s="141"/>
      <c r="R67" s="141"/>
      <c r="S67" s="142"/>
      <c r="T67" s="124"/>
      <c r="V67" s="124"/>
      <c r="W67" s="125"/>
      <c r="X67" s="126"/>
    </row>
    <row r="68" spans="1:24" ht="21" customHeight="1">
      <c r="A68" s="115" t="s">
        <v>4</v>
      </c>
      <c r="B68" s="135"/>
      <c r="C68" s="137">
        <v>0</v>
      </c>
      <c r="D68" s="117" t="str">
        <f>IF(K69=4,$L$17,"")</f>
        <v/>
      </c>
      <c r="E68" s="118"/>
      <c r="F68" s="97"/>
      <c r="G68" s="93"/>
      <c r="I68" s="110">
        <f>IF(B68="Interest Expense",1,0)</f>
        <v>0</v>
      </c>
      <c r="J68" s="110">
        <f>IF(C68=W31,1,0)</f>
        <v>0</v>
      </c>
      <c r="K68" s="110"/>
      <c r="N68" s="141"/>
      <c r="O68" s="141"/>
      <c r="P68" s="141"/>
      <c r="Q68" s="141"/>
      <c r="R68" s="141"/>
      <c r="S68" s="142"/>
      <c r="T68" s="124"/>
      <c r="V68" s="124"/>
      <c r="W68" s="125"/>
      <c r="X68" s="126"/>
    </row>
    <row r="69" spans="1:24" ht="21" customHeight="1">
      <c r="A69" s="119"/>
      <c r="B69" s="136"/>
      <c r="C69" s="120"/>
      <c r="D69" s="117" t="str">
        <f>IF(K69=4,$L$17,"")</f>
        <v/>
      </c>
      <c r="E69" s="121">
        <f>C68</f>
        <v>0</v>
      </c>
      <c r="F69" s="97"/>
      <c r="G69" s="93"/>
      <c r="I69" s="110">
        <f>IF(B69="Cash",1,0)</f>
        <v>0</v>
      </c>
      <c r="J69" s="110">
        <f>IF(E69=W31,1,0)</f>
        <v>0</v>
      </c>
      <c r="K69" s="110">
        <f>SUM(I68:J69)</f>
        <v>0</v>
      </c>
      <c r="N69" s="141"/>
      <c r="O69" s="141"/>
      <c r="P69" s="141"/>
      <c r="Q69" s="141"/>
      <c r="R69" s="141"/>
      <c r="S69" s="142"/>
      <c r="T69" s="124"/>
      <c r="V69" s="124"/>
      <c r="W69" s="125"/>
      <c r="X69" s="126"/>
    </row>
    <row r="70" spans="1:24" ht="36" customHeight="1">
      <c r="A70" s="119"/>
      <c r="B70" s="122" t="str">
        <f>N31</f>
        <v>Paid interest of loans of $45,000.</v>
      </c>
      <c r="C70" s="123"/>
      <c r="D70" s="123"/>
      <c r="E70" s="123"/>
      <c r="F70" s="97"/>
      <c r="G70" s="93"/>
      <c r="N70" s="141"/>
      <c r="O70" s="141"/>
      <c r="P70" s="141"/>
      <c r="Q70" s="141"/>
      <c r="R70" s="141"/>
      <c r="S70" s="142"/>
      <c r="T70" s="124"/>
      <c r="V70" s="124"/>
      <c r="W70" s="125"/>
      <c r="X70" s="126"/>
    </row>
    <row r="71" spans="1:24" ht="21" customHeight="1">
      <c r="A71" s="119"/>
      <c r="B71" s="116"/>
      <c r="C71" s="123"/>
      <c r="D71" s="123"/>
      <c r="E71" s="123"/>
      <c r="F71" s="97"/>
      <c r="G71" s="93"/>
      <c r="I71" s="110"/>
      <c r="J71" s="110"/>
      <c r="K71" s="110"/>
      <c r="N71" s="141"/>
      <c r="O71" s="141"/>
      <c r="P71" s="141"/>
      <c r="Q71" s="141"/>
      <c r="R71" s="141"/>
      <c r="S71" s="142"/>
      <c r="T71" s="124"/>
      <c r="V71" s="124"/>
      <c r="W71" s="125"/>
      <c r="X71" s="126"/>
    </row>
    <row r="72" spans="1:24" ht="21" customHeight="1">
      <c r="A72" s="115" t="s">
        <v>4</v>
      </c>
      <c r="B72" s="135"/>
      <c r="C72" s="137">
        <v>0</v>
      </c>
      <c r="D72" s="117" t="str">
        <f>IF(K73=4,$L$17,"")</f>
        <v/>
      </c>
      <c r="E72" s="118"/>
      <c r="F72" s="93"/>
      <c r="G72" s="93"/>
      <c r="I72" s="110">
        <f>IF(B72="Loan Payable",1,0)</f>
        <v>0</v>
      </c>
      <c r="J72" s="110">
        <f>IF(C72=W30,1,0)</f>
        <v>0</v>
      </c>
      <c r="K72" s="110"/>
    </row>
    <row r="73" spans="1:24" ht="21" customHeight="1">
      <c r="A73" s="119"/>
      <c r="B73" s="136"/>
      <c r="C73" s="120"/>
      <c r="D73" s="117" t="str">
        <f>IF(K73=4,$L$17,"")</f>
        <v/>
      </c>
      <c r="E73" s="121">
        <f>C72</f>
        <v>0</v>
      </c>
      <c r="F73" s="127"/>
      <c r="G73" s="93"/>
      <c r="I73" s="110">
        <f>IF(B73="Cash",1,0)</f>
        <v>0</v>
      </c>
      <c r="J73" s="110">
        <f>IF(E73=W30,1,0)</f>
        <v>0</v>
      </c>
      <c r="K73" s="110">
        <f>SUM(I72:J73)</f>
        <v>0</v>
      </c>
    </row>
    <row r="74" spans="1:24" ht="36" customHeight="1">
      <c r="A74" s="119"/>
      <c r="B74" s="122" t="str">
        <f>N30</f>
        <v>Repaid loans of $270,000.</v>
      </c>
      <c r="C74" s="123"/>
      <c r="D74" s="123"/>
      <c r="E74" s="123"/>
      <c r="G74" s="128"/>
    </row>
    <row r="75" spans="1:24" s="97" customFormat="1" ht="21" customHeight="1">
      <c r="A75" s="119"/>
      <c r="B75" s="123"/>
      <c r="C75" s="123"/>
      <c r="D75" s="123"/>
      <c r="E75" s="123"/>
      <c r="G75" s="129"/>
    </row>
    <row r="76" spans="1:24" s="97" customFormat="1" ht="21" customHeight="1">
      <c r="A76" s="131"/>
      <c r="B76" s="132"/>
      <c r="C76" s="133"/>
      <c r="D76" s="133"/>
      <c r="E76" s="133"/>
      <c r="G76" s="128"/>
    </row>
    <row r="77" spans="1:24" ht="42" customHeight="1">
      <c r="A77" s="127"/>
      <c r="B77" s="134"/>
      <c r="C77" s="134"/>
      <c r="D77" s="127"/>
      <c r="E77" s="127"/>
      <c r="F77" s="127"/>
      <c r="G77" s="93"/>
    </row>
    <row r="78" spans="1:24" ht="74.25" customHeight="1">
      <c r="A78" s="104" t="s">
        <v>43</v>
      </c>
      <c r="B78" s="143" t="s">
        <v>100</v>
      </c>
      <c r="C78" s="144"/>
      <c r="D78" s="144"/>
      <c r="E78" s="144"/>
      <c r="F78" s="127"/>
      <c r="G78" s="93"/>
    </row>
    <row r="79" spans="1:24" ht="30" customHeight="1">
      <c r="A79" s="127"/>
      <c r="B79" s="93"/>
    </row>
    <row r="80" spans="1:24" ht="30" hidden="1" customHeight="1">
      <c r="A80" s="127"/>
      <c r="B80" s="93"/>
    </row>
    <row r="81" spans="1:7" hidden="1">
      <c r="A81" s="93"/>
      <c r="B81" s="93"/>
      <c r="C81" s="93"/>
      <c r="D81" s="93"/>
      <c r="E81" s="93"/>
      <c r="F81" s="93"/>
      <c r="G81" s="93"/>
    </row>
    <row r="82" spans="1:7" hidden="1">
      <c r="A82" s="93"/>
      <c r="B82" s="93"/>
      <c r="C82" s="93"/>
      <c r="D82" s="93"/>
      <c r="E82" s="93"/>
      <c r="F82" s="93"/>
      <c r="G82" s="93"/>
    </row>
    <row r="83" spans="1:7" hidden="1">
      <c r="A83" s="93"/>
      <c r="B83" s="93"/>
      <c r="C83" s="93"/>
      <c r="D83" s="93"/>
      <c r="E83" s="93"/>
      <c r="F83" s="93"/>
      <c r="G83" s="93"/>
    </row>
    <row r="84" spans="1:7" hidden="1">
      <c r="A84" s="93"/>
      <c r="B84" s="93"/>
      <c r="C84" s="93"/>
      <c r="D84" s="93"/>
      <c r="E84" s="93"/>
      <c r="F84" s="93"/>
      <c r="G84" s="93"/>
    </row>
    <row r="85" spans="1:7" hidden="1">
      <c r="A85" s="93"/>
      <c r="B85" s="93"/>
      <c r="C85" s="93"/>
      <c r="D85" s="93"/>
      <c r="E85" s="93"/>
      <c r="F85" s="93"/>
      <c r="G85" s="93"/>
    </row>
    <row r="86" spans="1:7" hidden="1">
      <c r="A86" s="93"/>
      <c r="B86" s="93"/>
      <c r="C86" s="93"/>
      <c r="D86" s="93"/>
      <c r="E86" s="93"/>
      <c r="F86" s="93"/>
      <c r="G86" s="93"/>
    </row>
    <row r="87" spans="1:7" hidden="1">
      <c r="A87" s="93"/>
      <c r="B87" s="93"/>
      <c r="C87" s="93"/>
      <c r="D87" s="93"/>
      <c r="E87" s="93"/>
      <c r="F87" s="93"/>
      <c r="G87" s="93"/>
    </row>
  </sheetData>
  <sheetProtection algorithmName="SHA-512" hashValue="1eNxqoLIND6OfzBZLy0Qx3hksPGohEfpIl/0LSpTesmmtf8eFJl32/O2ay3crHk3VQsBAV3Tm4VNQVAOSzib9g==" saltValue="3l5FPxqxubd1SD9BeDvusQ==" spinCount="100000" sheet="1"/>
  <mergeCells count="33">
    <mergeCell ref="A1:F1"/>
    <mergeCell ref="N64:S64"/>
    <mergeCell ref="N65:S65"/>
    <mergeCell ref="N66:S66"/>
    <mergeCell ref="N19:S19"/>
    <mergeCell ref="B17:E17"/>
    <mergeCell ref="N44:S44"/>
    <mergeCell ref="N45:S45"/>
    <mergeCell ref="N46:S46"/>
    <mergeCell ref="N47:S47"/>
    <mergeCell ref="N48:S48"/>
    <mergeCell ref="N49:S49"/>
    <mergeCell ref="N50:S50"/>
    <mergeCell ref="N51:S51"/>
    <mergeCell ref="N18:S18"/>
    <mergeCell ref="N20:S20"/>
    <mergeCell ref="B78:E78"/>
    <mergeCell ref="N67:S67"/>
    <mergeCell ref="N68:S68"/>
    <mergeCell ref="N69:S69"/>
    <mergeCell ref="N70:S70"/>
    <mergeCell ref="N71:S71"/>
    <mergeCell ref="N21:S21"/>
    <mergeCell ref="N22:S22"/>
    <mergeCell ref="N23:S23"/>
    <mergeCell ref="N31:S31"/>
    <mergeCell ref="N24:S24"/>
    <mergeCell ref="N25:S25"/>
    <mergeCell ref="N26:S26"/>
    <mergeCell ref="N27:S27"/>
    <mergeCell ref="N28:S28"/>
    <mergeCell ref="N29:S29"/>
    <mergeCell ref="N30:S30"/>
  </mergeCells>
  <phoneticPr fontId="2" type="noConversion"/>
  <dataValidations count="2">
    <dataValidation type="list" allowBlank="1" showInputMessage="1" showErrorMessage="1" sqref="B40:B41 B36:B37 B32:B33 B28:B29 B20:B21 B24:B25 B60:B61 B56:B57 B52:B53 B48:B49 B44:B45 B72:B73 B68:B69 B64:B65" xr:uid="{00000000-0002-0000-0100-000000000000}">
      <formula1 xml:space="preserve"> accounts</formula1>
    </dataValidation>
    <dataValidation type="list" allowBlank="1" showInputMessage="1" showErrorMessage="1" sqref="B43 B76 B63" xr:uid="{00000000-0002-0000-0100-000001000000}">
      <formula1 xml:space="preserve"> description</formula1>
    </dataValidation>
  </dataValidations>
  <pageMargins left="0.75" right="0.75" top="1.75" bottom="1" header="0.75" footer="0.5"/>
  <pageSetup orientation="portrait" r:id="rId1"/>
  <headerFooter alignWithMargins="0">
    <oddHeader>&amp;R&amp;"Myriad Web Pro,Bold"&amp;20I-02.04</oddHeader>
  </headerFooter>
  <ignoredErrors>
    <ignoredError sqref="E15" emptyCellReference="1"/>
  </ignoredErrors>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H111"/>
  <sheetViews>
    <sheetView showGridLines="0" zoomScaleNormal="100" workbookViewId="0">
      <selection activeCell="B1" sqref="B1"/>
    </sheetView>
  </sheetViews>
  <sheetFormatPr defaultColWidth="8.85546875" defaultRowHeight="12.75" zeroHeight="1"/>
  <cols>
    <col min="1" max="1" width="0.85546875" style="63" customWidth="1"/>
    <col min="2" max="2" width="2.7109375" style="63" customWidth="1"/>
    <col min="3" max="3" width="14.140625" style="63" customWidth="1"/>
    <col min="4" max="4" width="24.7109375" style="63" customWidth="1"/>
    <col min="5" max="7" width="13.42578125" style="63" customWidth="1"/>
    <col min="8" max="8" width="0.42578125" style="63" customWidth="1"/>
    <col min="9" max="13" width="8.85546875" style="63"/>
    <col min="14" max="14" width="4.5703125" style="63" customWidth="1"/>
    <col min="15" max="15" width="26.7109375" style="63" customWidth="1"/>
    <col min="16" max="16" width="15.85546875" style="63" customWidth="1"/>
    <col min="17" max="17" width="4" style="63" customWidth="1"/>
    <col min="18" max="18" width="15.85546875" style="63" customWidth="1"/>
    <col min="19" max="19" width="4.5703125" style="63" customWidth="1"/>
    <col min="20" max="21" width="8.85546875" style="63"/>
    <col min="22" max="22" width="13.42578125" style="1" customWidth="1"/>
    <col min="23" max="23" width="1.42578125" style="1" customWidth="1"/>
    <col min="24" max="24" width="27.42578125" style="1" customWidth="1"/>
    <col min="25" max="26" width="11.85546875" style="1" customWidth="1"/>
    <col min="27" max="27" width="1.42578125" style="1" customWidth="1"/>
    <col min="28" max="28" width="11.85546875" style="1" customWidth="1"/>
    <col min="29" max="31" width="0" style="63" hidden="1" customWidth="1"/>
    <col min="32" max="33" width="10.28515625" style="63" hidden="1" customWidth="1"/>
    <col min="34" max="34" width="10.5703125" style="63" hidden="1" customWidth="1"/>
    <col min="35" max="256" width="0" style="63" hidden="1" customWidth="1"/>
    <col min="257" max="16384" width="8.85546875" style="63"/>
  </cols>
  <sheetData>
    <row r="1" spans="2:34" s="36" customFormat="1" ht="21" customHeight="1">
      <c r="B1" s="32"/>
      <c r="C1" s="161" t="s">
        <v>81</v>
      </c>
      <c r="D1" s="161"/>
      <c r="E1" s="161"/>
      <c r="F1" s="161"/>
      <c r="G1" s="161"/>
      <c r="V1" s="1"/>
      <c r="W1" s="21"/>
      <c r="X1" s="21"/>
      <c r="Y1" s="21"/>
      <c r="Z1" s="21"/>
      <c r="AA1" s="21"/>
      <c r="AB1" s="1"/>
    </row>
    <row r="2" spans="2:34" s="36" customFormat="1" ht="21" customHeight="1">
      <c r="B2" s="37"/>
      <c r="C2" s="33" t="s">
        <v>33</v>
      </c>
      <c r="D2" s="33" t="s">
        <v>82</v>
      </c>
      <c r="E2" s="33" t="s">
        <v>41</v>
      </c>
      <c r="F2" s="33" t="s">
        <v>42</v>
      </c>
      <c r="G2" s="33" t="s">
        <v>83</v>
      </c>
      <c r="V2" s="1"/>
      <c r="W2" s="148" t="str">
        <f>N10</f>
        <v>Enter Name Corporation</v>
      </c>
      <c r="X2" s="148"/>
      <c r="Y2" s="148"/>
      <c r="Z2" s="148"/>
      <c r="AA2" s="148"/>
      <c r="AB2" s="1"/>
    </row>
    <row r="3" spans="2:34" s="36" customFormat="1" ht="21" customHeight="1">
      <c r="B3" s="38"/>
      <c r="C3" s="39" t="s">
        <v>84</v>
      </c>
      <c r="D3" s="40" t="s">
        <v>85</v>
      </c>
      <c r="E3" s="41">
        <v>0</v>
      </c>
      <c r="F3" s="42">
        <v>0</v>
      </c>
      <c r="G3" s="41">
        <f>Problem!C2</f>
        <v>4050000</v>
      </c>
      <c r="V3" s="1"/>
      <c r="W3" s="147" t="s">
        <v>6</v>
      </c>
      <c r="X3" s="147"/>
      <c r="Y3" s="147"/>
      <c r="Z3" s="147"/>
      <c r="AA3" s="147"/>
      <c r="AB3" s="1"/>
    </row>
    <row r="4" spans="2:34" s="36" customFormat="1" ht="21" customHeight="1" thickBot="1">
      <c r="B4" s="38"/>
      <c r="C4" s="43" t="str">
        <f>Problem!A20</f>
        <v>Jan. 2</v>
      </c>
      <c r="D4" s="44" t="s">
        <v>98</v>
      </c>
      <c r="E4" s="45"/>
      <c r="F4" s="46">
        <f>(IF(Problem!K21=4,Problem!E21,0))</f>
        <v>0</v>
      </c>
      <c r="G4" s="45">
        <f>G3+E4-F4</f>
        <v>4050000</v>
      </c>
      <c r="V4" s="1"/>
      <c r="W4" s="147" t="s">
        <v>31</v>
      </c>
      <c r="X4" s="147"/>
      <c r="Y4" s="147"/>
      <c r="Z4" s="147"/>
      <c r="AA4" s="147"/>
      <c r="AB4" s="1"/>
    </row>
    <row r="5" spans="2:34" s="36" customFormat="1" ht="21" customHeight="1">
      <c r="B5" s="38"/>
      <c r="C5" s="47" t="str">
        <f>Problem!A24</f>
        <v>Jan. 5</v>
      </c>
      <c r="D5" s="48" t="s">
        <v>98</v>
      </c>
      <c r="E5" s="41">
        <f>(IF(Problem!K25=4,Problem!E25,0))</f>
        <v>0</v>
      </c>
      <c r="F5" s="42"/>
      <c r="G5" s="41">
        <f t="shared" ref="G5:G15" si="0">G4+E5-F5</f>
        <v>4050000</v>
      </c>
      <c r="M5" s="67"/>
      <c r="N5" s="68"/>
      <c r="O5" s="68"/>
      <c r="P5" s="68"/>
      <c r="Q5" s="68"/>
      <c r="R5" s="68"/>
      <c r="S5" s="68"/>
      <c r="T5" s="69"/>
      <c r="V5" s="1"/>
      <c r="W5" s="21"/>
      <c r="X5" s="21"/>
      <c r="Y5" s="21"/>
      <c r="Z5" s="21"/>
      <c r="AA5" s="21"/>
      <c r="AB5" s="1"/>
    </row>
    <row r="6" spans="2:34" s="36" customFormat="1" ht="21" customHeight="1">
      <c r="B6" s="38"/>
      <c r="C6" s="43" t="str">
        <f>Problem!A28</f>
        <v>Jan. 7</v>
      </c>
      <c r="D6" s="44" t="s">
        <v>98</v>
      </c>
      <c r="E6" s="45">
        <f>(IF(Problem!K29=4,Problem!E29,0))</f>
        <v>0</v>
      </c>
      <c r="F6" s="46"/>
      <c r="G6" s="45">
        <f t="shared" si="0"/>
        <v>4050000</v>
      </c>
      <c r="M6" s="70"/>
      <c r="N6" s="151" t="s">
        <v>102</v>
      </c>
      <c r="O6" s="151"/>
      <c r="P6" s="151"/>
      <c r="Q6" s="151"/>
      <c r="R6" s="151"/>
      <c r="S6" s="151"/>
      <c r="T6" s="71"/>
      <c r="V6" s="1"/>
      <c r="W6" s="2"/>
      <c r="X6" s="3" t="s">
        <v>39</v>
      </c>
      <c r="Y6" s="4"/>
      <c r="Z6" s="4"/>
      <c r="AA6" s="5"/>
      <c r="AB6" s="1"/>
    </row>
    <row r="7" spans="2:34" s="36" customFormat="1" ht="21" customHeight="1">
      <c r="B7" s="38"/>
      <c r="C7" s="47" t="str">
        <f>Problem!A36</f>
        <v>Jan. 10</v>
      </c>
      <c r="D7" s="48" t="s">
        <v>98</v>
      </c>
      <c r="E7" s="41"/>
      <c r="F7" s="42">
        <f>(IF(Problem!K37=4,Problem!E37,0))</f>
        <v>0</v>
      </c>
      <c r="G7" s="41">
        <f t="shared" si="0"/>
        <v>4050000</v>
      </c>
      <c r="M7" s="70"/>
      <c r="N7" s="151"/>
      <c r="O7" s="151"/>
      <c r="P7" s="151"/>
      <c r="Q7" s="151"/>
      <c r="R7" s="151"/>
      <c r="S7" s="151"/>
      <c r="T7" s="71"/>
      <c r="V7" s="1"/>
      <c r="W7" s="2"/>
      <c r="X7" s="6" t="s">
        <v>7</v>
      </c>
      <c r="Y7" s="4"/>
      <c r="Z7" s="7">
        <f>R22</f>
        <v>0</v>
      </c>
      <c r="AA7" s="5"/>
      <c r="AB7" s="17" t="s">
        <v>57</v>
      </c>
      <c r="AH7" s="36">
        <v>0</v>
      </c>
    </row>
    <row r="8" spans="2:34" s="36" customFormat="1" ht="21" customHeight="1">
      <c r="B8" s="38"/>
      <c r="C8" s="43" t="str">
        <f>Problem!A40</f>
        <v>Jan. 12</v>
      </c>
      <c r="D8" s="44" t="s">
        <v>98</v>
      </c>
      <c r="E8" s="45">
        <f>(IF(Problem!K41=4,Problem!E41,0))</f>
        <v>0</v>
      </c>
      <c r="F8" s="46"/>
      <c r="G8" s="45">
        <f t="shared" si="0"/>
        <v>4050000</v>
      </c>
      <c r="M8" s="152"/>
      <c r="N8" s="153"/>
      <c r="O8" s="153"/>
      <c r="P8" s="153"/>
      <c r="Q8" s="153"/>
      <c r="R8" s="153"/>
      <c r="S8" s="153"/>
      <c r="T8" s="154"/>
      <c r="V8" s="1"/>
      <c r="W8" s="2"/>
      <c r="X8" s="3" t="s">
        <v>8</v>
      </c>
      <c r="Y8" s="4"/>
      <c r="Z8" s="4"/>
      <c r="AA8" s="5"/>
      <c r="AB8" s="1"/>
      <c r="AF8" s="66">
        <f>AH8</f>
        <v>4050000</v>
      </c>
      <c r="AH8" s="66">
        <f>G15</f>
        <v>4050000</v>
      </c>
    </row>
    <row r="9" spans="2:34" s="36" customFormat="1" ht="21" customHeight="1">
      <c r="B9" s="38"/>
      <c r="C9" s="47" t="str">
        <f>Problem!A48</f>
        <v>Jan. 16</v>
      </c>
      <c r="D9" s="48" t="s">
        <v>98</v>
      </c>
      <c r="E9" s="41">
        <f>(IF(Problem!K49=4,Problem!E49,0))</f>
        <v>0</v>
      </c>
      <c r="F9" s="42"/>
      <c r="G9" s="41">
        <f t="shared" si="0"/>
        <v>4050000</v>
      </c>
      <c r="M9" s="72"/>
      <c r="N9" s="73"/>
      <c r="O9" s="73"/>
      <c r="P9" s="73"/>
      <c r="Q9" s="73"/>
      <c r="R9" s="73"/>
      <c r="S9" s="73"/>
      <c r="T9" s="74"/>
      <c r="V9" s="1"/>
      <c r="W9" s="2"/>
      <c r="X9" s="6" t="s">
        <v>11</v>
      </c>
      <c r="Y9" s="7">
        <f>P23</f>
        <v>0</v>
      </c>
      <c r="Z9" s="4"/>
      <c r="AA9" s="5"/>
      <c r="AB9" s="1"/>
      <c r="AF9" s="66" t="s">
        <v>99</v>
      </c>
      <c r="AG9" s="66">
        <f>AH9</f>
        <v>2700000</v>
      </c>
      <c r="AH9" s="66">
        <f>G42</f>
        <v>2700000</v>
      </c>
    </row>
    <row r="10" spans="2:34" s="36" customFormat="1" ht="21" customHeight="1">
      <c r="B10" s="38"/>
      <c r="C10" s="43" t="str">
        <f>Problem!A52</f>
        <v>Jan. 18</v>
      </c>
      <c r="D10" s="44" t="s">
        <v>98</v>
      </c>
      <c r="E10" s="45"/>
      <c r="F10" s="46">
        <f>(IF(Problem!K53=4,Problem!E53,0))</f>
        <v>0</v>
      </c>
      <c r="G10" s="45">
        <f t="shared" si="0"/>
        <v>4050000</v>
      </c>
      <c r="M10" s="75"/>
      <c r="N10" s="155" t="str">
        <f>Identification!B1&amp;" Corporation"</f>
        <v>Enter Name Corporation</v>
      </c>
      <c r="O10" s="156"/>
      <c r="P10" s="156"/>
      <c r="Q10" s="156"/>
      <c r="R10" s="156"/>
      <c r="S10" s="156"/>
      <c r="T10" s="76"/>
      <c r="V10" s="1"/>
      <c r="W10" s="2"/>
      <c r="X10" s="6" t="s">
        <v>12</v>
      </c>
      <c r="Y10" s="8">
        <f>P24</f>
        <v>0</v>
      </c>
      <c r="Z10" s="4"/>
      <c r="AA10" s="5"/>
      <c r="AB10" s="17" t="s">
        <v>57</v>
      </c>
      <c r="AF10" s="66">
        <f>AH10</f>
        <v>0</v>
      </c>
      <c r="AH10" s="66">
        <f>G91</f>
        <v>0</v>
      </c>
    </row>
    <row r="11" spans="2:34" s="36" customFormat="1" ht="21" customHeight="1">
      <c r="B11" s="38"/>
      <c r="C11" s="47" t="str">
        <f>Problem!A56</f>
        <v>Jan. 21</v>
      </c>
      <c r="D11" s="48" t="s">
        <v>98</v>
      </c>
      <c r="E11" s="41"/>
      <c r="F11" s="42">
        <f>(IF(Problem!K57=4,Problem!E57,0))</f>
        <v>0</v>
      </c>
      <c r="G11" s="41">
        <f t="shared" si="0"/>
        <v>4050000</v>
      </c>
      <c r="M11" s="75"/>
      <c r="N11" s="155" t="s">
        <v>59</v>
      </c>
      <c r="O11" s="155"/>
      <c r="P11" s="155"/>
      <c r="Q11" s="155"/>
      <c r="R11" s="155"/>
      <c r="S11" s="155"/>
      <c r="T11" s="76"/>
      <c r="V11" s="1"/>
      <c r="W11" s="2"/>
      <c r="X11" s="6" t="s">
        <v>10</v>
      </c>
      <c r="Y11" s="8">
        <f>P25</f>
        <v>0</v>
      </c>
      <c r="Z11" s="4"/>
      <c r="AA11" s="5"/>
      <c r="AB11" s="17"/>
      <c r="AF11" s="66">
        <f>AH11</f>
        <v>3375000</v>
      </c>
      <c r="AH11" s="66">
        <f>G25</f>
        <v>3375000</v>
      </c>
    </row>
    <row r="12" spans="2:34" s="36" customFormat="1" ht="21" customHeight="1">
      <c r="B12" s="38"/>
      <c r="C12" s="43" t="str">
        <f>Problem!A60</f>
        <v>Jan. 25</v>
      </c>
      <c r="D12" s="44" t="s">
        <v>98</v>
      </c>
      <c r="E12" s="45"/>
      <c r="F12" s="46">
        <f>(IF(Problem!K61=4,Problem!E61,0))</f>
        <v>0</v>
      </c>
      <c r="G12" s="45">
        <f t="shared" si="0"/>
        <v>4050000</v>
      </c>
      <c r="M12" s="75"/>
      <c r="N12" s="157" t="s">
        <v>5</v>
      </c>
      <c r="O12" s="157"/>
      <c r="P12" s="157"/>
      <c r="Q12" s="157"/>
      <c r="R12" s="157"/>
      <c r="S12" s="157"/>
      <c r="T12" s="76"/>
      <c r="V12" s="1"/>
      <c r="W12" s="2"/>
      <c r="X12" s="6" t="s">
        <v>9</v>
      </c>
      <c r="Y12" s="9">
        <f>P26</f>
        <v>0</v>
      </c>
      <c r="Z12" s="9">
        <f>SUM(Y9:Y12)</f>
        <v>0</v>
      </c>
      <c r="AA12" s="5"/>
      <c r="AB12" s="17" t="s">
        <v>57</v>
      </c>
      <c r="AF12" s="66">
        <f>AH12</f>
        <v>0</v>
      </c>
      <c r="AH12" s="66">
        <f>G105</f>
        <v>0</v>
      </c>
    </row>
    <row r="13" spans="2:34" s="36" customFormat="1" ht="21" customHeight="1">
      <c r="B13" s="38"/>
      <c r="C13" s="47" t="str">
        <f>Problem!A64</f>
        <v>Jan. 28</v>
      </c>
      <c r="D13" s="48" t="s">
        <v>98</v>
      </c>
      <c r="E13" s="41"/>
      <c r="F13" s="42">
        <f>(IF(Problem!K65=4,Problem!E65,0))</f>
        <v>0</v>
      </c>
      <c r="G13" s="41">
        <f t="shared" si="0"/>
        <v>4050000</v>
      </c>
      <c r="M13" s="72"/>
      <c r="N13" s="73"/>
      <c r="O13" s="73"/>
      <c r="P13" s="73"/>
      <c r="Q13" s="73"/>
      <c r="R13" s="77"/>
      <c r="S13" s="73"/>
      <c r="T13" s="74"/>
      <c r="V13" s="1"/>
      <c r="W13" s="2"/>
      <c r="X13" s="3" t="s">
        <v>13</v>
      </c>
      <c r="Y13" s="4"/>
      <c r="Z13" s="10">
        <f>Z7-Z12</f>
        <v>0</v>
      </c>
      <c r="AA13" s="5"/>
      <c r="AB13" s="1"/>
      <c r="AF13" s="66">
        <f>AH13</f>
        <v>0</v>
      </c>
      <c r="AH13" s="66">
        <f>G69</f>
        <v>0</v>
      </c>
    </row>
    <row r="14" spans="2:34" s="36" customFormat="1" ht="21" customHeight="1">
      <c r="B14" s="38"/>
      <c r="C14" s="43" t="str">
        <f>Problem!A68</f>
        <v>Jan. 31</v>
      </c>
      <c r="D14" s="44" t="s">
        <v>98</v>
      </c>
      <c r="E14" s="45"/>
      <c r="F14" s="46">
        <f>(IF(Problem!K69=4,Problem!E69,0))</f>
        <v>0</v>
      </c>
      <c r="G14" s="45">
        <f t="shared" si="0"/>
        <v>4050000</v>
      </c>
      <c r="M14" s="75"/>
      <c r="N14" s="78"/>
      <c r="O14" s="79"/>
      <c r="P14" s="80" t="s">
        <v>60</v>
      </c>
      <c r="Q14" s="80"/>
      <c r="R14" s="80" t="s">
        <v>61</v>
      </c>
      <c r="S14" s="81"/>
      <c r="T14" s="76"/>
      <c r="V14" s="1"/>
      <c r="W14" s="2"/>
      <c r="X14" s="3"/>
      <c r="Y14" s="4"/>
      <c r="Z14" s="10"/>
      <c r="AA14" s="5"/>
      <c r="AB14" s="1"/>
      <c r="AF14" s="66">
        <f>AH14</f>
        <v>0</v>
      </c>
      <c r="AH14" s="66">
        <f>G98</f>
        <v>0</v>
      </c>
    </row>
    <row r="15" spans="2:34" s="36" customFormat="1" ht="21" customHeight="1">
      <c r="B15" s="38"/>
      <c r="C15" s="47" t="str">
        <f>Problem!A72</f>
        <v>Jan. 31</v>
      </c>
      <c r="D15" s="48" t="s">
        <v>98</v>
      </c>
      <c r="E15" s="41"/>
      <c r="F15" s="42">
        <f>(IF(Problem!K73=4,Problem!E73,0))</f>
        <v>0</v>
      </c>
      <c r="G15" s="41">
        <f t="shared" si="0"/>
        <v>4050000</v>
      </c>
      <c r="M15" s="75"/>
      <c r="N15" s="78"/>
      <c r="O15" s="79" t="s">
        <v>55</v>
      </c>
      <c r="P15" s="92">
        <f>AH8</f>
        <v>4050000</v>
      </c>
      <c r="Q15" s="83"/>
      <c r="R15" s="89" t="s">
        <v>57</v>
      </c>
      <c r="S15" s="81"/>
      <c r="T15" s="76"/>
      <c r="V15" s="1"/>
      <c r="W15" s="18"/>
      <c r="X15" s="18"/>
      <c r="Y15" s="18"/>
      <c r="Z15" s="18"/>
      <c r="AA15" s="18"/>
      <c r="AB15" s="1"/>
      <c r="AG15" s="66">
        <f>AH15</f>
        <v>2250000</v>
      </c>
      <c r="AH15" s="66">
        <f>G56</f>
        <v>2250000</v>
      </c>
    </row>
    <row r="16" spans="2:34" s="36" customFormat="1" ht="21" customHeight="1">
      <c r="B16" s="38"/>
      <c r="C16" s="43" t="s">
        <v>57</v>
      </c>
      <c r="D16" s="44" t="s">
        <v>57</v>
      </c>
      <c r="E16" s="45"/>
      <c r="F16" s="46" t="s">
        <v>57</v>
      </c>
      <c r="G16" s="45" t="s">
        <v>57</v>
      </c>
      <c r="M16" s="75"/>
      <c r="N16" s="78"/>
      <c r="O16" s="79" t="s">
        <v>45</v>
      </c>
      <c r="P16" s="91">
        <v>0</v>
      </c>
      <c r="Q16" s="83"/>
      <c r="R16" s="90" t="s">
        <v>57</v>
      </c>
      <c r="S16" s="81"/>
      <c r="T16" s="76"/>
      <c r="V16" s="1"/>
      <c r="W16" s="1"/>
      <c r="X16" s="1"/>
      <c r="Y16" s="1"/>
      <c r="Z16" s="1"/>
      <c r="AA16" s="1"/>
      <c r="AB16" s="1"/>
      <c r="AF16" s="66">
        <f>AH16</f>
        <v>3825000</v>
      </c>
      <c r="AH16" s="66">
        <f>G34</f>
        <v>3825000</v>
      </c>
    </row>
    <row r="17" spans="1:34" s="36" customFormat="1" ht="18" customHeight="1">
      <c r="B17" s="49"/>
      <c r="C17" s="50"/>
      <c r="D17" s="51"/>
      <c r="E17" s="52"/>
      <c r="F17" s="53"/>
      <c r="G17" s="52"/>
      <c r="M17" s="75"/>
      <c r="N17" s="78"/>
      <c r="O17" s="79" t="s">
        <v>62</v>
      </c>
      <c r="P17" s="91">
        <v>0</v>
      </c>
      <c r="Q17" s="83"/>
      <c r="R17" s="90" t="s">
        <v>57</v>
      </c>
      <c r="S17" s="81"/>
      <c r="T17" s="76"/>
      <c r="V17" s="1"/>
      <c r="W17" s="21"/>
      <c r="X17" s="21"/>
      <c r="Y17" s="21"/>
      <c r="Z17" s="21"/>
      <c r="AA17" s="21"/>
      <c r="AB17" s="1"/>
      <c r="AG17" s="66">
        <f>AH17</f>
        <v>1350000</v>
      </c>
      <c r="AH17" s="66">
        <f>G50</f>
        <v>1350000</v>
      </c>
    </row>
    <row r="18" spans="1:34" s="36" customFormat="1" ht="18" customHeight="1">
      <c r="B18" s="49"/>
      <c r="C18" s="50"/>
      <c r="D18" s="51"/>
      <c r="E18" s="52"/>
      <c r="F18" s="53"/>
      <c r="G18" s="52"/>
      <c r="M18" s="75"/>
      <c r="N18" s="78"/>
      <c r="O18" s="79" t="s">
        <v>46</v>
      </c>
      <c r="P18" s="84"/>
      <c r="Q18" s="84"/>
      <c r="R18" s="82">
        <f>AH9</f>
        <v>2700000</v>
      </c>
      <c r="S18" s="81"/>
      <c r="T18" s="76"/>
      <c r="V18" s="1"/>
      <c r="W18" s="147" t="str">
        <f>N10</f>
        <v>Enter Name Corporation</v>
      </c>
      <c r="X18" s="147"/>
      <c r="Y18" s="147"/>
      <c r="Z18" s="147"/>
      <c r="AA18" s="147"/>
      <c r="AB18" s="1"/>
      <c r="AF18" s="66">
        <f>AH18</f>
        <v>0</v>
      </c>
      <c r="AH18" s="66">
        <f>G85</f>
        <v>0</v>
      </c>
    </row>
    <row r="19" spans="1:34" s="36" customFormat="1" ht="17.25" customHeight="1">
      <c r="B19" s="49"/>
      <c r="C19" s="50"/>
      <c r="D19" s="51"/>
      <c r="E19" s="52"/>
      <c r="F19" s="53"/>
      <c r="G19" s="52"/>
      <c r="M19" s="75"/>
      <c r="N19" s="78"/>
      <c r="O19" s="79" t="s">
        <v>47</v>
      </c>
      <c r="P19" s="84"/>
      <c r="Q19" s="84"/>
      <c r="R19" s="91">
        <v>0</v>
      </c>
      <c r="S19" s="81"/>
      <c r="T19" s="76"/>
      <c r="V19" s="1"/>
      <c r="W19" s="147" t="s">
        <v>14</v>
      </c>
      <c r="X19" s="147"/>
      <c r="Y19" s="147"/>
      <c r="Z19" s="147"/>
      <c r="AA19" s="147"/>
      <c r="AB19" s="1"/>
      <c r="AG19" s="66">
        <f>AH19</f>
        <v>4950000</v>
      </c>
      <c r="AH19" s="66">
        <f>G62</f>
        <v>4950000</v>
      </c>
    </row>
    <row r="20" spans="1:34" s="36" customFormat="1" ht="21" customHeight="1">
      <c r="A20" s="54"/>
      <c r="B20" s="32"/>
      <c r="C20" s="161" t="s">
        <v>86</v>
      </c>
      <c r="D20" s="161"/>
      <c r="E20" s="161"/>
      <c r="F20" s="161"/>
      <c r="G20" s="161"/>
      <c r="M20" s="75"/>
      <c r="N20" s="78"/>
      <c r="O20" s="79" t="s">
        <v>48</v>
      </c>
      <c r="P20" s="84"/>
      <c r="Q20" s="84"/>
      <c r="R20" s="91">
        <v>0</v>
      </c>
      <c r="S20" s="81"/>
      <c r="T20" s="76"/>
      <c r="V20" s="1"/>
      <c r="W20" s="147" t="s">
        <v>31</v>
      </c>
      <c r="X20" s="147"/>
      <c r="Y20" s="147"/>
      <c r="Z20" s="147"/>
      <c r="AA20" s="147"/>
      <c r="AB20" s="1"/>
      <c r="AG20" s="66">
        <f>AH20</f>
        <v>0</v>
      </c>
      <c r="AH20" s="66">
        <f>G77</f>
        <v>0</v>
      </c>
    </row>
    <row r="21" spans="1:34" s="36" customFormat="1" ht="21" customHeight="1">
      <c r="A21" s="54"/>
      <c r="B21" s="34"/>
      <c r="C21" s="33" t="s">
        <v>33</v>
      </c>
      <c r="D21" s="33" t="s">
        <v>82</v>
      </c>
      <c r="E21" s="33" t="s">
        <v>41</v>
      </c>
      <c r="F21" s="33" t="s">
        <v>42</v>
      </c>
      <c r="G21" s="33" t="s">
        <v>83</v>
      </c>
      <c r="M21" s="75"/>
      <c r="N21" s="78"/>
      <c r="O21" s="79" t="s">
        <v>49</v>
      </c>
      <c r="P21" s="84"/>
      <c r="Q21" s="84"/>
      <c r="R21" s="91">
        <v>0</v>
      </c>
      <c r="S21" s="81"/>
      <c r="T21" s="76"/>
      <c r="V21" s="1"/>
      <c r="W21" s="21"/>
      <c r="X21" s="21"/>
      <c r="Y21" s="21"/>
      <c r="Z21" s="21"/>
      <c r="AA21" s="21"/>
      <c r="AB21" s="1"/>
      <c r="AF21" s="66">
        <f>SUM(AF8:AF20)</f>
        <v>11250000</v>
      </c>
      <c r="AG21" s="66">
        <f>SUM(AG8:AG20)</f>
        <v>11250000</v>
      </c>
    </row>
    <row r="22" spans="1:34" s="36" customFormat="1" ht="21" customHeight="1">
      <c r="A22" s="54"/>
      <c r="B22" s="55"/>
      <c r="C22" s="39" t="s">
        <v>84</v>
      </c>
      <c r="D22" s="40" t="s">
        <v>85</v>
      </c>
      <c r="E22" s="41">
        <v>0</v>
      </c>
      <c r="F22" s="42">
        <v>0</v>
      </c>
      <c r="G22" s="41">
        <f>Problem!C3</f>
        <v>3375000</v>
      </c>
      <c r="M22" s="75"/>
      <c r="N22" s="81"/>
      <c r="O22" s="79" t="s">
        <v>39</v>
      </c>
      <c r="P22" s="84"/>
      <c r="Q22" s="85"/>
      <c r="R22" s="91">
        <v>0</v>
      </c>
      <c r="S22" s="78"/>
      <c r="T22" s="76"/>
      <c r="V22" s="1"/>
      <c r="W22" s="2"/>
      <c r="X22" s="4" t="s">
        <v>15</v>
      </c>
      <c r="Y22" s="4"/>
      <c r="Z22" s="7">
        <f>R21</f>
        <v>0</v>
      </c>
      <c r="AA22" s="5"/>
      <c r="AB22" s="1"/>
    </row>
    <row r="23" spans="1:34" s="36" customFormat="1" ht="21" customHeight="1">
      <c r="A23" s="54"/>
      <c r="B23" s="55"/>
      <c r="C23" s="43" t="str">
        <f>Problem!A24</f>
        <v>Jan. 5</v>
      </c>
      <c r="D23" s="44" t="s">
        <v>98</v>
      </c>
      <c r="E23" s="45"/>
      <c r="F23" s="46">
        <f>(IF(Problem!K25=4,Problem!E25,0))</f>
        <v>0</v>
      </c>
      <c r="G23" s="45">
        <f>G22+E23-F23</f>
        <v>3375000</v>
      </c>
      <c r="M23" s="75"/>
      <c r="N23" s="81"/>
      <c r="O23" s="79" t="s">
        <v>50</v>
      </c>
      <c r="P23" s="91">
        <v>0</v>
      </c>
      <c r="Q23" s="83"/>
      <c r="R23" s="83"/>
      <c r="S23" s="78"/>
      <c r="T23" s="76"/>
      <c r="V23" s="1"/>
      <c r="W23" s="2"/>
      <c r="X23" s="4" t="s">
        <v>16</v>
      </c>
      <c r="Y23" s="7"/>
      <c r="Z23" s="9">
        <f>Z13</f>
        <v>0</v>
      </c>
      <c r="AA23" s="5"/>
      <c r="AB23" s="1"/>
    </row>
    <row r="24" spans="1:34" s="36" customFormat="1" ht="21" customHeight="1">
      <c r="A24" s="54"/>
      <c r="B24" s="55"/>
      <c r="C24" s="47" t="str">
        <f>Problem!A32</f>
        <v>Jan. 9</v>
      </c>
      <c r="D24" s="48" t="s">
        <v>98</v>
      </c>
      <c r="E24" s="41">
        <f>(IF(Problem!K33=4,Problem!E33,0))</f>
        <v>0</v>
      </c>
      <c r="F24" s="42"/>
      <c r="G24" s="41">
        <f t="shared" ref="G24:G25" si="1">G23+E24-F24</f>
        <v>3375000</v>
      </c>
      <c r="M24" s="75"/>
      <c r="N24" s="81"/>
      <c r="O24" s="79" t="s">
        <v>51</v>
      </c>
      <c r="P24" s="91">
        <v>0</v>
      </c>
      <c r="Q24" s="83"/>
      <c r="R24" s="83"/>
      <c r="S24" s="78"/>
      <c r="T24" s="76"/>
      <c r="V24" s="1"/>
      <c r="W24" s="2"/>
      <c r="X24" s="6" t="s">
        <v>57</v>
      </c>
      <c r="Y24" s="9"/>
      <c r="Z24" s="7">
        <f>Z22+Z23</f>
        <v>0</v>
      </c>
      <c r="AA24" s="5"/>
      <c r="AB24" s="1"/>
    </row>
    <row r="25" spans="1:34" s="36" customFormat="1" ht="21" customHeight="1">
      <c r="A25" s="54"/>
      <c r="B25" s="55"/>
      <c r="C25" s="43" t="str">
        <f>Problem!A48</f>
        <v>Jan. 16</v>
      </c>
      <c r="D25" s="44" t="s">
        <v>98</v>
      </c>
      <c r="E25" s="45"/>
      <c r="F25" s="46">
        <f>(IF(Problem!K49=4,Problem!E49,0))</f>
        <v>0</v>
      </c>
      <c r="G25" s="45">
        <f t="shared" si="1"/>
        <v>3375000</v>
      </c>
      <c r="M25" s="75"/>
      <c r="N25" s="81"/>
      <c r="O25" s="79" t="s">
        <v>52</v>
      </c>
      <c r="P25" s="91">
        <v>0</v>
      </c>
      <c r="Q25" s="83"/>
      <c r="R25" s="83"/>
      <c r="S25" s="78"/>
      <c r="T25" s="76"/>
      <c r="V25" s="1"/>
      <c r="W25" s="2"/>
      <c r="X25" s="4" t="s">
        <v>17</v>
      </c>
      <c r="Y25" s="4"/>
      <c r="Z25" s="9">
        <f>P27</f>
        <v>0</v>
      </c>
      <c r="AA25" s="5"/>
      <c r="AB25" s="17"/>
    </row>
    <row r="26" spans="1:34" s="36" customFormat="1" ht="21" customHeight="1">
      <c r="A26" s="54"/>
      <c r="B26" s="55"/>
      <c r="C26" s="56"/>
      <c r="D26" s="48"/>
      <c r="E26" s="41"/>
      <c r="F26" s="57"/>
      <c r="G26" s="41"/>
      <c r="M26" s="75"/>
      <c r="N26" s="81"/>
      <c r="O26" s="79" t="s">
        <v>53</v>
      </c>
      <c r="P26" s="91">
        <v>0</v>
      </c>
      <c r="Q26" s="83"/>
      <c r="R26" s="83"/>
      <c r="S26" s="78"/>
      <c r="T26" s="76"/>
      <c r="V26" s="1"/>
      <c r="W26" s="2"/>
      <c r="X26" s="4" t="s">
        <v>18</v>
      </c>
      <c r="Y26" s="4"/>
      <c r="Z26" s="10">
        <f>Z24-Z25</f>
        <v>0</v>
      </c>
      <c r="AA26" s="5"/>
      <c r="AB26" s="1"/>
    </row>
    <row r="27" spans="1:34" s="36" customFormat="1" ht="18" customHeight="1">
      <c r="A27" s="54"/>
      <c r="B27" s="49"/>
      <c r="C27" s="51"/>
      <c r="D27" s="51"/>
      <c r="E27" s="52"/>
      <c r="F27" s="58"/>
      <c r="G27" s="52"/>
      <c r="M27" s="75"/>
      <c r="N27" s="81"/>
      <c r="O27" s="79" t="s">
        <v>37</v>
      </c>
      <c r="P27" s="91">
        <v>0</v>
      </c>
      <c r="Q27" s="83"/>
      <c r="R27" s="83"/>
      <c r="S27" s="78"/>
      <c r="T27" s="76"/>
      <c r="V27" s="1"/>
      <c r="W27" s="2"/>
      <c r="X27" s="4"/>
      <c r="Y27" s="4"/>
      <c r="Z27" s="10"/>
      <c r="AA27" s="5"/>
      <c r="AB27" s="1"/>
    </row>
    <row r="28" spans="1:34" s="36" customFormat="1" ht="18" customHeight="1" thickBot="1">
      <c r="A28" s="54"/>
      <c r="B28" s="49"/>
      <c r="C28" s="51"/>
      <c r="D28" s="51"/>
      <c r="E28" s="52"/>
      <c r="F28" s="58"/>
      <c r="G28" s="52"/>
      <c r="M28" s="75"/>
      <c r="N28" s="81"/>
      <c r="O28" s="79"/>
      <c r="P28" s="22">
        <f>SUM(P15:P27)</f>
        <v>4050000</v>
      </c>
      <c r="Q28" s="83"/>
      <c r="R28" s="22">
        <f>SUM(R15:R27)</f>
        <v>2700000</v>
      </c>
      <c r="S28" s="78"/>
      <c r="T28" s="76"/>
      <c r="V28" s="1"/>
      <c r="W28" s="18"/>
      <c r="X28" s="18"/>
      <c r="Y28" s="18"/>
      <c r="Z28" s="18"/>
      <c r="AA28" s="18"/>
      <c r="AB28" s="1"/>
    </row>
    <row r="29" spans="1:34" s="36" customFormat="1" ht="18" customHeight="1" thickTop="1">
      <c r="A29" s="54"/>
      <c r="B29" s="49"/>
      <c r="C29" s="51"/>
      <c r="D29" s="51"/>
      <c r="E29" s="52"/>
      <c r="F29" s="58"/>
      <c r="G29" s="52"/>
      <c r="M29" s="75"/>
      <c r="N29" s="81"/>
      <c r="O29" s="79"/>
      <c r="P29" s="82"/>
      <c r="Q29" s="83"/>
      <c r="R29" s="82"/>
      <c r="S29" s="78"/>
      <c r="T29" s="76"/>
      <c r="V29" s="1"/>
      <c r="W29" s="2"/>
      <c r="X29" s="2"/>
      <c r="Y29" s="2"/>
      <c r="Z29" s="19"/>
      <c r="AA29" s="2"/>
      <c r="AB29" s="20"/>
    </row>
    <row r="30" spans="1:34" s="36" customFormat="1" ht="18" customHeight="1">
      <c r="A30" s="54"/>
      <c r="B30" s="49"/>
      <c r="C30" s="51"/>
      <c r="D30" s="51"/>
      <c r="E30" s="52"/>
      <c r="F30" s="51"/>
      <c r="G30" s="52"/>
      <c r="M30" s="72"/>
      <c r="N30" s="158"/>
      <c r="O30" s="159"/>
      <c r="P30" s="159"/>
      <c r="Q30" s="159"/>
      <c r="R30" s="159"/>
      <c r="S30" s="160"/>
      <c r="T30" s="74"/>
      <c r="V30" s="1"/>
      <c r="W30" s="21"/>
      <c r="X30" s="21"/>
      <c r="Y30" s="21"/>
      <c r="Z30" s="21"/>
      <c r="AA30" s="21"/>
      <c r="AB30" s="1"/>
    </row>
    <row r="31" spans="1:34" s="36" customFormat="1" ht="21" customHeight="1">
      <c r="A31" s="54"/>
      <c r="B31" s="32"/>
      <c r="C31" s="161" t="s">
        <v>87</v>
      </c>
      <c r="D31" s="161"/>
      <c r="E31" s="161"/>
      <c r="F31" s="161"/>
      <c r="G31" s="161"/>
      <c r="M31" s="72"/>
      <c r="N31" s="86"/>
      <c r="O31" s="86"/>
      <c r="P31" s="86"/>
      <c r="Q31" s="86"/>
      <c r="R31" s="86"/>
      <c r="S31" s="86"/>
      <c r="T31" s="74"/>
      <c r="V31" s="1"/>
      <c r="W31" s="147" t="str">
        <f>N10</f>
        <v>Enter Name Corporation</v>
      </c>
      <c r="X31" s="147"/>
      <c r="Y31" s="147"/>
      <c r="Z31" s="147"/>
      <c r="AA31" s="147"/>
      <c r="AB31" s="1"/>
    </row>
    <row r="32" spans="1:34" s="36" customFormat="1" ht="21" customHeight="1">
      <c r="A32" s="54"/>
      <c r="B32" s="34"/>
      <c r="C32" s="33" t="s">
        <v>33</v>
      </c>
      <c r="D32" s="33" t="s">
        <v>82</v>
      </c>
      <c r="E32" s="33" t="s">
        <v>41</v>
      </c>
      <c r="F32" s="33" t="s">
        <v>42</v>
      </c>
      <c r="G32" s="33" t="s">
        <v>83</v>
      </c>
      <c r="M32" s="70"/>
      <c r="N32" s="149" t="str">
        <f>IF(P28=AF21,"Total Debits are correct","Total debits are not correct")</f>
        <v>Total debits are not correct</v>
      </c>
      <c r="O32" s="149"/>
      <c r="P32" s="149"/>
      <c r="Q32" s="149"/>
      <c r="R32" s="149"/>
      <c r="S32" s="149"/>
      <c r="T32" s="71"/>
      <c r="V32" s="1"/>
      <c r="W32" s="147" t="s">
        <v>19</v>
      </c>
      <c r="X32" s="147"/>
      <c r="Y32" s="147"/>
      <c r="Z32" s="147"/>
      <c r="AA32" s="147"/>
      <c r="AB32" s="1"/>
      <c r="AF32" s="36">
        <f>IF(P28=AF21,1,0)</f>
        <v>0</v>
      </c>
    </row>
    <row r="33" spans="1:32" s="36" customFormat="1" ht="21" customHeight="1">
      <c r="A33" s="54"/>
      <c r="B33" s="55"/>
      <c r="C33" s="39" t="s">
        <v>84</v>
      </c>
      <c r="D33" s="40" t="s">
        <v>85</v>
      </c>
      <c r="E33" s="41">
        <v>0</v>
      </c>
      <c r="F33" s="42">
        <v>0</v>
      </c>
      <c r="G33" s="41">
        <f>Problem!C4</f>
        <v>3825000</v>
      </c>
      <c r="M33" s="70"/>
      <c r="N33" s="149" t="str">
        <f>IF(R28=AG21,"Total Credits are correct","Total credits are not correct")</f>
        <v>Total credits are not correct</v>
      </c>
      <c r="O33" s="149"/>
      <c r="P33" s="149"/>
      <c r="Q33" s="149"/>
      <c r="R33" s="149"/>
      <c r="S33" s="149"/>
      <c r="T33" s="71"/>
      <c r="V33" s="1"/>
      <c r="W33" s="147" t="s">
        <v>5</v>
      </c>
      <c r="X33" s="147"/>
      <c r="Y33" s="147"/>
      <c r="Z33" s="147"/>
      <c r="AA33" s="147"/>
      <c r="AB33" s="1"/>
      <c r="AF33" s="36">
        <f>IF(R28=AG21,1,0)</f>
        <v>0</v>
      </c>
    </row>
    <row r="34" spans="1:32" s="36" customFormat="1" ht="21" customHeight="1" thickBot="1">
      <c r="A34" s="54"/>
      <c r="B34" s="55"/>
      <c r="C34" s="43" t="str">
        <f>Problem!A20</f>
        <v>Jan. 2</v>
      </c>
      <c r="D34" s="44" t="s">
        <v>98</v>
      </c>
      <c r="E34" s="45">
        <f>(IF(Problem!K21=4,Problem!E21,0))</f>
        <v>0</v>
      </c>
      <c r="F34" s="46"/>
      <c r="G34" s="45">
        <f>G33+E34-F34</f>
        <v>3825000</v>
      </c>
      <c r="M34" s="87"/>
      <c r="N34" s="150" t="str">
        <f>IF(AF34=1,"The Trial Balance is in balance. Review the financial statements.","")</f>
        <v/>
      </c>
      <c r="O34" s="150"/>
      <c r="P34" s="150"/>
      <c r="Q34" s="150"/>
      <c r="R34" s="150"/>
      <c r="S34" s="150"/>
      <c r="T34" s="88"/>
      <c r="V34" s="1"/>
      <c r="W34" s="21"/>
      <c r="X34" s="21"/>
      <c r="Y34" s="21"/>
      <c r="Z34" s="21"/>
      <c r="AA34" s="21"/>
      <c r="AB34" s="1"/>
      <c r="AF34" s="36">
        <f>AF32*AF33</f>
        <v>0</v>
      </c>
    </row>
    <row r="35" spans="1:32" s="36" customFormat="1" ht="21" customHeight="1">
      <c r="A35" s="54"/>
      <c r="B35" s="55"/>
      <c r="C35" s="56"/>
      <c r="D35" s="48"/>
      <c r="E35" s="41"/>
      <c r="F35" s="57"/>
      <c r="G35" s="41"/>
      <c r="V35" s="1"/>
      <c r="W35" s="2"/>
      <c r="X35" s="3" t="s">
        <v>20</v>
      </c>
      <c r="Y35" s="11"/>
      <c r="Z35" s="7"/>
      <c r="AA35" s="5"/>
      <c r="AB35" s="1"/>
    </row>
    <row r="36" spans="1:32" s="36" customFormat="1" ht="21" customHeight="1">
      <c r="A36" s="49"/>
      <c r="B36" s="49"/>
      <c r="C36" s="51"/>
      <c r="D36" s="51"/>
      <c r="E36" s="52"/>
      <c r="F36" s="58"/>
      <c r="G36" s="52"/>
      <c r="H36" s="59"/>
      <c r="I36" s="59"/>
      <c r="V36" s="1"/>
      <c r="W36" s="2"/>
      <c r="X36" s="6" t="s">
        <v>21</v>
      </c>
      <c r="Y36" s="12"/>
      <c r="Z36" s="7">
        <f>P15</f>
        <v>4050000</v>
      </c>
      <c r="AA36" s="5"/>
      <c r="AB36" s="17"/>
    </row>
    <row r="37" spans="1:32" s="36" customFormat="1" ht="21" customHeight="1">
      <c r="A37" s="49"/>
      <c r="B37" s="49"/>
      <c r="C37" s="51"/>
      <c r="D37" s="51"/>
      <c r="E37" s="52"/>
      <c r="F37" s="58"/>
      <c r="G37" s="52"/>
      <c r="V37" s="1"/>
      <c r="W37" s="2"/>
      <c r="X37" s="6" t="s">
        <v>22</v>
      </c>
      <c r="Y37" s="12"/>
      <c r="Z37" s="8">
        <f>P16</f>
        <v>0</v>
      </c>
      <c r="AA37" s="5"/>
      <c r="AB37" s="17" t="s">
        <v>57</v>
      </c>
    </row>
    <row r="38" spans="1:32" s="36" customFormat="1" ht="21" customHeight="1">
      <c r="A38" s="54"/>
      <c r="B38" s="35"/>
      <c r="C38" s="162" t="s">
        <v>88</v>
      </c>
      <c r="D38" s="162"/>
      <c r="E38" s="162"/>
      <c r="F38" s="162"/>
      <c r="G38" s="162"/>
      <c r="V38" s="1"/>
      <c r="W38" s="2"/>
      <c r="X38" s="6" t="s">
        <v>62</v>
      </c>
      <c r="Y38" s="12"/>
      <c r="Z38" s="9">
        <f>P17</f>
        <v>0</v>
      </c>
      <c r="AA38" s="5"/>
      <c r="AB38" s="1"/>
    </row>
    <row r="39" spans="1:32" s="36" customFormat="1" ht="21" customHeight="1">
      <c r="A39" s="54"/>
      <c r="B39" s="34"/>
      <c r="C39" s="33" t="s">
        <v>33</v>
      </c>
      <c r="D39" s="33" t="s">
        <v>82</v>
      </c>
      <c r="E39" s="33" t="s">
        <v>41</v>
      </c>
      <c r="F39" s="33" t="s">
        <v>42</v>
      </c>
      <c r="G39" s="33" t="s">
        <v>83</v>
      </c>
      <c r="V39" s="1"/>
      <c r="W39" s="2"/>
      <c r="X39" s="4" t="s">
        <v>23</v>
      </c>
      <c r="Y39" s="13"/>
      <c r="Z39" s="10">
        <f>SUM(Z35:Z38)</f>
        <v>4050000</v>
      </c>
      <c r="AA39" s="5"/>
      <c r="AB39" s="1"/>
    </row>
    <row r="40" spans="1:32" s="36" customFormat="1" ht="21" customHeight="1">
      <c r="A40" s="54"/>
      <c r="B40" s="55"/>
      <c r="C40" s="39" t="s">
        <v>84</v>
      </c>
      <c r="D40" s="40" t="s">
        <v>85</v>
      </c>
      <c r="E40" s="41">
        <v>0</v>
      </c>
      <c r="F40" s="42">
        <v>0</v>
      </c>
      <c r="G40" s="64">
        <f>Problem!E5</f>
        <v>2700000</v>
      </c>
      <c r="V40" s="1"/>
      <c r="W40" s="2"/>
      <c r="X40" s="2"/>
      <c r="Y40" s="2"/>
      <c r="Z40" s="2"/>
      <c r="AA40" s="5"/>
      <c r="AB40" s="1"/>
    </row>
    <row r="41" spans="1:32" s="36" customFormat="1" ht="21" customHeight="1">
      <c r="A41" s="54"/>
      <c r="B41" s="55"/>
      <c r="C41" s="43" t="str">
        <f>Problem!A44</f>
        <v>Jan. 15</v>
      </c>
      <c r="D41" s="44" t="s">
        <v>98</v>
      </c>
      <c r="E41" s="45"/>
      <c r="F41" s="46">
        <f>(IF(Problem!K45=4,Problem!E45,0))</f>
        <v>0</v>
      </c>
      <c r="G41" s="65">
        <f>G40-E41+F41</f>
        <v>2700000</v>
      </c>
      <c r="V41" s="1"/>
      <c r="W41" s="5"/>
      <c r="X41" s="3" t="s">
        <v>24</v>
      </c>
      <c r="Y41" s="14"/>
      <c r="Z41" s="5"/>
      <c r="AA41" s="2"/>
      <c r="AB41" s="1"/>
    </row>
    <row r="42" spans="1:32" s="36" customFormat="1" ht="21" customHeight="1">
      <c r="A42" s="54"/>
      <c r="B42" s="55"/>
      <c r="C42" s="47" t="str">
        <f>Problem!A60</f>
        <v>Jan. 25</v>
      </c>
      <c r="D42" s="48" t="s">
        <v>98</v>
      </c>
      <c r="E42" s="41">
        <f>(IF(Problem!K61=4,Problem!E61,0))</f>
        <v>0</v>
      </c>
      <c r="F42" s="42"/>
      <c r="G42" s="64">
        <f>G41-E42+F42</f>
        <v>2700000</v>
      </c>
      <c r="V42" s="1"/>
      <c r="W42" s="5"/>
      <c r="X42" s="6" t="s">
        <v>32</v>
      </c>
      <c r="Y42" s="7">
        <f>R18</f>
        <v>2700000</v>
      </c>
      <c r="Z42" s="15"/>
      <c r="AA42" s="2"/>
      <c r="AB42" s="17" t="s">
        <v>57</v>
      </c>
    </row>
    <row r="43" spans="1:32" s="36" customFormat="1" ht="21" customHeight="1">
      <c r="A43" s="54"/>
      <c r="B43" s="55"/>
      <c r="C43" s="60"/>
      <c r="D43" s="44"/>
      <c r="E43" s="45"/>
      <c r="F43" s="61"/>
      <c r="G43" s="46"/>
      <c r="V43" s="1"/>
      <c r="W43" s="5"/>
      <c r="X43" s="6" t="s">
        <v>25</v>
      </c>
      <c r="Y43" s="9">
        <f>R19</f>
        <v>0</v>
      </c>
      <c r="Z43" s="15"/>
      <c r="AA43" s="2"/>
      <c r="AB43" s="17" t="s">
        <v>57</v>
      </c>
    </row>
    <row r="44" spans="1:32" s="36" customFormat="1" ht="21" customHeight="1">
      <c r="A44" s="54"/>
      <c r="B44" s="49"/>
      <c r="C44" s="51"/>
      <c r="D44" s="51"/>
      <c r="E44" s="52"/>
      <c r="F44" s="58"/>
      <c r="G44" s="52"/>
      <c r="V44" s="1"/>
      <c r="W44" s="5"/>
      <c r="X44" s="4" t="s">
        <v>26</v>
      </c>
      <c r="Y44" s="8"/>
      <c r="Z44" s="7">
        <f>SUM(Y42:Y43)</f>
        <v>2700000</v>
      </c>
      <c r="AA44" s="2"/>
      <c r="AB44" s="1"/>
    </row>
    <row r="45" spans="1:32" s="36" customFormat="1" ht="21" customHeight="1">
      <c r="A45" s="54"/>
      <c r="B45" s="49"/>
      <c r="C45" s="51"/>
      <c r="D45" s="51"/>
      <c r="E45" s="52"/>
      <c r="F45" s="51"/>
      <c r="G45" s="52"/>
      <c r="V45" s="1"/>
      <c r="W45" s="5"/>
      <c r="X45" s="4"/>
      <c r="Y45" s="8"/>
      <c r="Z45" s="7"/>
      <c r="AA45" s="2"/>
      <c r="AB45" s="1"/>
    </row>
    <row r="46" spans="1:32" s="36" customFormat="1" ht="21" customHeight="1">
      <c r="A46" s="54"/>
      <c r="B46" s="32"/>
      <c r="C46" s="161" t="s">
        <v>89</v>
      </c>
      <c r="D46" s="161"/>
      <c r="E46" s="161"/>
      <c r="F46" s="161"/>
      <c r="G46" s="161"/>
      <c r="V46" s="1"/>
      <c r="W46" s="5"/>
      <c r="X46" s="3" t="s">
        <v>27</v>
      </c>
      <c r="Y46" s="8"/>
      <c r="Z46" s="7"/>
      <c r="AA46" s="2"/>
      <c r="AB46" s="1"/>
    </row>
    <row r="47" spans="1:32" s="36" customFormat="1" ht="21" customHeight="1">
      <c r="A47" s="54"/>
      <c r="B47" s="34"/>
      <c r="C47" s="33" t="s">
        <v>33</v>
      </c>
      <c r="D47" s="33" t="s">
        <v>82</v>
      </c>
      <c r="E47" s="33" t="s">
        <v>41</v>
      </c>
      <c r="F47" s="33" t="s">
        <v>42</v>
      </c>
      <c r="G47" s="33" t="s">
        <v>83</v>
      </c>
      <c r="V47" s="1"/>
      <c r="W47" s="5"/>
      <c r="X47" s="6" t="s">
        <v>28</v>
      </c>
      <c r="Y47" s="7">
        <f>R20</f>
        <v>0</v>
      </c>
      <c r="Z47" s="16"/>
      <c r="AA47" s="2"/>
      <c r="AB47" s="1"/>
    </row>
    <row r="48" spans="1:32" s="36" customFormat="1" ht="21" customHeight="1">
      <c r="A48" s="54"/>
      <c r="B48" s="55"/>
      <c r="C48" s="39" t="s">
        <v>84</v>
      </c>
      <c r="D48" s="40" t="s">
        <v>85</v>
      </c>
      <c r="E48" s="41">
        <v>0</v>
      </c>
      <c r="F48" s="42">
        <v>0</v>
      </c>
      <c r="G48" s="42">
        <f>Problem!E6</f>
        <v>1350000</v>
      </c>
      <c r="V48" s="1"/>
      <c r="W48" s="5"/>
      <c r="X48" s="6" t="s">
        <v>29</v>
      </c>
      <c r="Y48" s="9">
        <f>Z26</f>
        <v>0</v>
      </c>
      <c r="Z48" s="16"/>
      <c r="AA48" s="2"/>
      <c r="AB48" s="1"/>
    </row>
    <row r="49" spans="1:28" s="36" customFormat="1" ht="21" customHeight="1">
      <c r="A49" s="54"/>
      <c r="B49" s="55"/>
      <c r="C49" s="43" t="str">
        <f>Problem!A28</f>
        <v>Jan. 7</v>
      </c>
      <c r="D49" s="44" t="s">
        <v>98</v>
      </c>
      <c r="E49" s="45"/>
      <c r="F49" s="46">
        <f>(IF(Problem!K29=4,Problem!E29,0))</f>
        <v>0</v>
      </c>
      <c r="G49" s="65">
        <f>G48-E49+F49</f>
        <v>1350000</v>
      </c>
      <c r="V49" s="1"/>
      <c r="W49" s="5"/>
      <c r="X49" s="4" t="s">
        <v>30</v>
      </c>
      <c r="Y49" s="15"/>
      <c r="Z49" s="9">
        <f>SUM(Y47:Y48)</f>
        <v>0</v>
      </c>
      <c r="AA49" s="2"/>
      <c r="AB49" s="1"/>
    </row>
    <row r="50" spans="1:28" s="36" customFormat="1" ht="21" customHeight="1">
      <c r="A50" s="54"/>
      <c r="B50" s="55"/>
      <c r="C50" s="47" t="str">
        <f>Problem!A72</f>
        <v>Jan. 31</v>
      </c>
      <c r="D50" s="48" t="s">
        <v>98</v>
      </c>
      <c r="E50" s="41">
        <f>(IF(Problem!K73=4,Problem!E73,0))</f>
        <v>0</v>
      </c>
      <c r="F50" s="42"/>
      <c r="G50" s="64">
        <f>G49-E50+F50</f>
        <v>1350000</v>
      </c>
      <c r="V50" s="1"/>
      <c r="W50" s="5"/>
      <c r="X50" s="4" t="s">
        <v>44</v>
      </c>
      <c r="Y50" s="15"/>
      <c r="Z50" s="10">
        <f>SUM(Z44:Z49)</f>
        <v>2700000</v>
      </c>
      <c r="AA50" s="2"/>
      <c r="AB50" s="1"/>
    </row>
    <row r="51" spans="1:28" s="36" customFormat="1" ht="21" customHeight="1">
      <c r="A51" s="54"/>
      <c r="B51" s="55"/>
      <c r="C51" s="60"/>
      <c r="D51" s="44"/>
      <c r="E51" s="45"/>
      <c r="F51" s="61"/>
      <c r="G51" s="46"/>
      <c r="V51" s="1"/>
      <c r="W51" s="5"/>
      <c r="X51" s="4"/>
      <c r="Y51" s="15"/>
      <c r="Z51" s="10"/>
      <c r="AA51" s="2"/>
      <c r="AB51" s="1"/>
    </row>
    <row r="52" spans="1:28" s="36" customFormat="1" ht="21" customHeight="1">
      <c r="A52" s="54"/>
      <c r="B52" s="49"/>
      <c r="C52" s="51"/>
      <c r="D52" s="51"/>
      <c r="E52" s="52"/>
      <c r="F52" s="58"/>
      <c r="G52" s="52"/>
      <c r="V52" s="1"/>
      <c r="W52" s="18"/>
      <c r="X52" s="18"/>
      <c r="Y52" s="18"/>
      <c r="Z52" s="18"/>
      <c r="AA52" s="18"/>
      <c r="AB52" s="1"/>
    </row>
    <row r="53" spans="1:28" s="36" customFormat="1" ht="21" customHeight="1">
      <c r="A53" s="54"/>
      <c r="B53" s="49"/>
      <c r="C53" s="51"/>
      <c r="D53" s="51"/>
      <c r="E53" s="52"/>
      <c r="F53" s="51"/>
      <c r="G53" s="52"/>
      <c r="V53" s="1"/>
      <c r="W53" s="1"/>
      <c r="X53" s="1"/>
      <c r="Y53" s="1"/>
      <c r="Z53" s="1"/>
      <c r="AA53" s="1"/>
      <c r="AB53" s="1"/>
    </row>
    <row r="54" spans="1:28" s="36" customFormat="1" ht="21" customHeight="1">
      <c r="A54" s="54"/>
      <c r="B54" s="32"/>
      <c r="C54" s="161" t="s">
        <v>90</v>
      </c>
      <c r="D54" s="161"/>
      <c r="E54" s="161"/>
      <c r="F54" s="161"/>
      <c r="G54" s="161"/>
      <c r="V54" s="1"/>
      <c r="W54" s="1"/>
      <c r="X54" s="1"/>
      <c r="Y54" s="1"/>
      <c r="Z54" s="1"/>
      <c r="AA54" s="1"/>
      <c r="AB54" s="1"/>
    </row>
    <row r="55" spans="1:28" s="36" customFormat="1" ht="21" customHeight="1">
      <c r="A55" s="54"/>
      <c r="B55" s="34"/>
      <c r="C55" s="33" t="s">
        <v>33</v>
      </c>
      <c r="D55" s="33" t="s">
        <v>82</v>
      </c>
      <c r="E55" s="33" t="s">
        <v>41</v>
      </c>
      <c r="F55" s="33" t="s">
        <v>42</v>
      </c>
      <c r="G55" s="33" t="s">
        <v>83</v>
      </c>
      <c r="V55" s="1"/>
      <c r="W55" s="1"/>
      <c r="X55" s="1"/>
      <c r="Y55" s="1"/>
      <c r="Z55" s="1"/>
      <c r="AA55" s="1"/>
      <c r="AB55" s="1"/>
    </row>
    <row r="56" spans="1:28" s="36" customFormat="1" ht="21" customHeight="1">
      <c r="A56" s="54"/>
      <c r="B56" s="55"/>
      <c r="C56" s="39" t="s">
        <v>84</v>
      </c>
      <c r="D56" s="40" t="s">
        <v>85</v>
      </c>
      <c r="E56" s="41">
        <v>0</v>
      </c>
      <c r="F56" s="42">
        <v>0</v>
      </c>
      <c r="G56" s="42">
        <f>Problem!E7</f>
        <v>2250000</v>
      </c>
      <c r="V56" s="1"/>
      <c r="W56" s="1"/>
      <c r="X56" s="1"/>
      <c r="Y56" s="1"/>
      <c r="Z56" s="1"/>
      <c r="AA56" s="1"/>
      <c r="AB56" s="1"/>
    </row>
    <row r="57" spans="1:28" s="36" customFormat="1" ht="21" customHeight="1">
      <c r="A57" s="54"/>
      <c r="B57" s="55"/>
      <c r="C57" s="60"/>
      <c r="D57" s="44"/>
      <c r="E57" s="45"/>
      <c r="F57" s="61"/>
      <c r="G57" s="46"/>
      <c r="V57" s="1"/>
      <c r="W57" s="1"/>
      <c r="X57" s="1"/>
      <c r="Y57" s="1"/>
      <c r="Z57" s="1"/>
      <c r="AA57" s="1"/>
      <c r="AB57" s="1"/>
    </row>
    <row r="58" spans="1:28" s="36" customFormat="1" ht="21" customHeight="1">
      <c r="A58" s="54"/>
      <c r="B58" s="49"/>
      <c r="C58" s="51"/>
      <c r="D58" s="51"/>
      <c r="E58" s="52"/>
      <c r="F58" s="58"/>
      <c r="G58" s="52"/>
      <c r="V58" s="1"/>
      <c r="W58" s="1"/>
      <c r="X58" s="1"/>
      <c r="Y58" s="1"/>
      <c r="Z58" s="1"/>
      <c r="AA58" s="1"/>
      <c r="AB58" s="1"/>
    </row>
    <row r="59" spans="1:28" s="36" customFormat="1" ht="3.95" customHeight="1">
      <c r="A59" s="54"/>
      <c r="B59" s="49"/>
      <c r="C59" s="51"/>
      <c r="D59" s="51"/>
      <c r="E59" s="52"/>
      <c r="F59" s="51"/>
      <c r="G59" s="52"/>
      <c r="V59" s="1"/>
      <c r="W59" s="1"/>
      <c r="X59" s="1"/>
      <c r="Y59" s="1"/>
      <c r="Z59" s="1"/>
      <c r="AA59" s="1"/>
      <c r="AB59" s="1"/>
    </row>
    <row r="60" spans="1:28" s="36" customFormat="1" ht="21" customHeight="1">
      <c r="A60" s="54"/>
      <c r="B60" s="32"/>
      <c r="C60" s="161" t="s">
        <v>91</v>
      </c>
      <c r="D60" s="161"/>
      <c r="E60" s="161"/>
      <c r="F60" s="161"/>
      <c r="G60" s="161"/>
      <c r="V60" s="1"/>
      <c r="W60" s="1"/>
      <c r="X60" s="1"/>
      <c r="Y60" s="1"/>
      <c r="Z60" s="1"/>
      <c r="AA60" s="1"/>
      <c r="AB60" s="1"/>
    </row>
    <row r="61" spans="1:28" s="36" customFormat="1" ht="21" customHeight="1">
      <c r="A61" s="54"/>
      <c r="B61" s="34"/>
      <c r="C61" s="33" t="s">
        <v>33</v>
      </c>
      <c r="D61" s="33" t="s">
        <v>82</v>
      </c>
      <c r="E61" s="33" t="s">
        <v>41</v>
      </c>
      <c r="F61" s="33" t="s">
        <v>42</v>
      </c>
      <c r="G61" s="33" t="s">
        <v>83</v>
      </c>
      <c r="V61" s="1"/>
      <c r="W61" s="1"/>
      <c r="X61" s="1"/>
      <c r="Y61" s="1"/>
      <c r="Z61" s="1"/>
      <c r="AA61" s="1"/>
      <c r="AB61" s="1"/>
    </row>
    <row r="62" spans="1:28" s="36" customFormat="1" ht="21" customHeight="1">
      <c r="A62" s="54"/>
      <c r="B62" s="55"/>
      <c r="C62" s="39" t="s">
        <v>84</v>
      </c>
      <c r="D62" s="40" t="s">
        <v>85</v>
      </c>
      <c r="E62" s="41">
        <v>0</v>
      </c>
      <c r="F62" s="42">
        <v>0</v>
      </c>
      <c r="G62" s="42">
        <f>Problem!E8</f>
        <v>4950000</v>
      </c>
      <c r="V62" s="1"/>
      <c r="W62" s="1"/>
      <c r="X62" s="1"/>
      <c r="Y62" s="1"/>
      <c r="Z62" s="1"/>
      <c r="AA62" s="1"/>
      <c r="AB62" s="1"/>
    </row>
    <row r="63" spans="1:28" s="36" customFormat="1" ht="21" customHeight="1">
      <c r="A63" s="54"/>
      <c r="B63" s="55"/>
      <c r="C63" s="60"/>
      <c r="D63" s="44"/>
      <c r="E63" s="45"/>
      <c r="F63" s="61"/>
      <c r="G63" s="46"/>
      <c r="V63" s="1"/>
      <c r="W63" s="1"/>
      <c r="X63" s="1"/>
      <c r="Y63" s="1"/>
      <c r="Z63" s="1"/>
      <c r="AA63" s="1"/>
      <c r="AB63" s="1"/>
    </row>
    <row r="64" spans="1:28" s="36" customFormat="1" ht="21" customHeight="1">
      <c r="A64" s="54"/>
      <c r="B64" s="49"/>
      <c r="C64" s="51"/>
      <c r="D64" s="51"/>
      <c r="E64" s="52"/>
      <c r="F64" s="58"/>
      <c r="G64" s="52"/>
      <c r="V64" s="1"/>
      <c r="W64" s="1"/>
      <c r="X64" s="1"/>
      <c r="Y64" s="1"/>
      <c r="Z64" s="1"/>
      <c r="AA64" s="1"/>
      <c r="AB64" s="1"/>
    </row>
    <row r="65" spans="1:28" s="36" customFormat="1" ht="20.25" customHeight="1">
      <c r="A65" s="54"/>
      <c r="B65" s="49"/>
      <c r="C65" s="51"/>
      <c r="D65" s="51"/>
      <c r="E65" s="52"/>
      <c r="F65" s="51"/>
      <c r="G65" s="52"/>
      <c r="V65" s="1"/>
      <c r="W65" s="1"/>
      <c r="X65" s="1"/>
      <c r="Y65" s="1"/>
      <c r="Z65" s="1"/>
      <c r="AA65" s="1"/>
      <c r="AB65" s="1"/>
    </row>
    <row r="66" spans="1:28" s="36" customFormat="1" ht="21" customHeight="1">
      <c r="A66" s="54"/>
      <c r="B66" s="32"/>
      <c r="C66" s="161" t="s">
        <v>92</v>
      </c>
      <c r="D66" s="161"/>
      <c r="E66" s="161"/>
      <c r="F66" s="161"/>
      <c r="G66" s="161"/>
      <c r="V66" s="1"/>
      <c r="W66" s="1"/>
      <c r="X66" s="1"/>
      <c r="Y66" s="1"/>
      <c r="Z66" s="1"/>
      <c r="AA66" s="1"/>
      <c r="AB66" s="1"/>
    </row>
    <row r="67" spans="1:28" s="36" customFormat="1" ht="21" customHeight="1">
      <c r="A67" s="54"/>
      <c r="B67" s="34"/>
      <c r="C67" s="33" t="s">
        <v>33</v>
      </c>
      <c r="D67" s="33" t="s">
        <v>82</v>
      </c>
      <c r="E67" s="33" t="s">
        <v>41</v>
      </c>
      <c r="F67" s="33" t="s">
        <v>42</v>
      </c>
      <c r="G67" s="33" t="s">
        <v>83</v>
      </c>
      <c r="V67" s="1"/>
      <c r="W67" s="1"/>
      <c r="X67" s="1"/>
      <c r="Y67" s="1"/>
      <c r="Z67" s="1"/>
      <c r="AA67" s="1"/>
      <c r="AB67" s="1"/>
    </row>
    <row r="68" spans="1:28" s="36" customFormat="1" ht="21" customHeight="1">
      <c r="A68" s="54"/>
      <c r="B68" s="55"/>
      <c r="C68" s="39" t="s">
        <v>84</v>
      </c>
      <c r="D68" s="40" t="s">
        <v>57</v>
      </c>
      <c r="E68" s="41">
        <v>0</v>
      </c>
      <c r="F68" s="42">
        <v>0</v>
      </c>
      <c r="G68" s="41">
        <f>E68-F68</f>
        <v>0</v>
      </c>
      <c r="V68" s="1"/>
      <c r="W68" s="1"/>
      <c r="X68" s="1"/>
      <c r="Y68" s="1"/>
      <c r="Z68" s="1"/>
      <c r="AA68" s="1"/>
      <c r="AB68" s="1"/>
    </row>
    <row r="69" spans="1:28" s="36" customFormat="1" ht="21" customHeight="1">
      <c r="A69" s="54"/>
      <c r="B69" s="55"/>
      <c r="C69" s="43" t="str">
        <f>Problem!A64</f>
        <v>Jan. 28</v>
      </c>
      <c r="D69" s="44" t="s">
        <v>98</v>
      </c>
      <c r="E69" s="45">
        <f>(IF(Problem!K65=4,Problem!E65,0))</f>
        <v>0</v>
      </c>
      <c r="F69" s="46"/>
      <c r="G69" s="45">
        <f>G68+E69-F69</f>
        <v>0</v>
      </c>
      <c r="V69" s="1"/>
      <c r="W69" s="1"/>
      <c r="X69" s="1"/>
      <c r="Y69" s="1"/>
      <c r="Z69" s="1"/>
      <c r="AA69" s="1"/>
      <c r="AB69" s="1"/>
    </row>
    <row r="70" spans="1:28" s="36" customFormat="1" ht="21" customHeight="1">
      <c r="A70" s="54"/>
      <c r="B70" s="55"/>
      <c r="C70" s="56"/>
      <c r="D70" s="48"/>
      <c r="E70" s="41"/>
      <c r="F70" s="57"/>
      <c r="G70" s="41"/>
      <c r="V70" s="1"/>
      <c r="W70" s="1"/>
      <c r="X70" s="1"/>
      <c r="Y70" s="1"/>
      <c r="Z70" s="1"/>
      <c r="AA70" s="1"/>
      <c r="AB70" s="1"/>
    </row>
    <row r="71" spans="1:28" s="59" customFormat="1" ht="21" customHeight="1">
      <c r="A71" s="49"/>
      <c r="B71" s="49"/>
      <c r="C71" s="51"/>
      <c r="D71" s="51"/>
      <c r="E71" s="52"/>
      <c r="F71" s="58"/>
      <c r="G71" s="52"/>
      <c r="L71" s="36"/>
      <c r="M71" s="36"/>
      <c r="N71" s="36"/>
      <c r="O71" s="36"/>
      <c r="P71" s="36"/>
      <c r="Q71" s="36"/>
      <c r="R71" s="36"/>
      <c r="S71" s="36"/>
      <c r="T71" s="36"/>
      <c r="V71" s="1"/>
      <c r="W71" s="1"/>
      <c r="X71" s="1"/>
      <c r="Y71" s="1"/>
      <c r="Z71" s="1"/>
      <c r="AA71" s="1"/>
      <c r="AB71" s="1"/>
    </row>
    <row r="72" spans="1:28" s="36" customFormat="1" ht="21" customHeight="1">
      <c r="A72" s="49"/>
      <c r="B72" s="49"/>
      <c r="C72" s="51"/>
      <c r="D72" s="51"/>
      <c r="E72" s="52"/>
      <c r="F72" s="58"/>
      <c r="G72" s="52"/>
      <c r="H72" s="59"/>
      <c r="I72" s="59"/>
      <c r="V72" s="1"/>
      <c r="W72" s="1"/>
      <c r="X72" s="1"/>
      <c r="Y72" s="1"/>
      <c r="Z72" s="1"/>
      <c r="AA72" s="1"/>
      <c r="AB72" s="1"/>
    </row>
    <row r="73" spans="1:28" s="36" customFormat="1" ht="21" customHeight="1">
      <c r="A73" s="54"/>
      <c r="B73" s="35"/>
      <c r="C73" s="162" t="s">
        <v>93</v>
      </c>
      <c r="D73" s="162"/>
      <c r="E73" s="162"/>
      <c r="F73" s="162"/>
      <c r="G73" s="162"/>
      <c r="V73" s="1"/>
      <c r="W73" s="1"/>
      <c r="X73" s="1"/>
      <c r="Y73" s="1"/>
      <c r="Z73" s="1"/>
      <c r="AA73" s="1"/>
      <c r="AB73" s="1"/>
    </row>
    <row r="74" spans="1:28" s="36" customFormat="1" ht="21" customHeight="1">
      <c r="A74" s="54"/>
      <c r="B74" s="34"/>
      <c r="C74" s="33" t="s">
        <v>33</v>
      </c>
      <c r="D74" s="33" t="s">
        <v>82</v>
      </c>
      <c r="E74" s="33" t="s">
        <v>41</v>
      </c>
      <c r="F74" s="33" t="s">
        <v>42</v>
      </c>
      <c r="G74" s="33" t="s">
        <v>83</v>
      </c>
      <c r="V74" s="1"/>
      <c r="W74" s="1"/>
      <c r="X74" s="1"/>
      <c r="Y74" s="1"/>
      <c r="Z74" s="1"/>
      <c r="AA74" s="1"/>
      <c r="AB74" s="1"/>
    </row>
    <row r="75" spans="1:28" s="36" customFormat="1" ht="21" customHeight="1">
      <c r="A75" s="54"/>
      <c r="B75" s="55"/>
      <c r="C75" s="39" t="s">
        <v>84</v>
      </c>
      <c r="D75" s="40" t="s">
        <v>57</v>
      </c>
      <c r="E75" s="41">
        <v>0</v>
      </c>
      <c r="F75" s="42">
        <v>0</v>
      </c>
      <c r="G75" s="42">
        <f>F75-E75</f>
        <v>0</v>
      </c>
      <c r="V75" s="1"/>
      <c r="W75" s="1"/>
      <c r="X75" s="1"/>
      <c r="Y75" s="1"/>
      <c r="Z75" s="1"/>
      <c r="AA75" s="1"/>
      <c r="AB75" s="1"/>
    </row>
    <row r="76" spans="1:28" s="36" customFormat="1" ht="21" customHeight="1">
      <c r="A76" s="54"/>
      <c r="B76" s="55"/>
      <c r="C76" s="43" t="str">
        <f>Problem!A32</f>
        <v>Jan. 9</v>
      </c>
      <c r="D76" s="44" t="s">
        <v>98</v>
      </c>
      <c r="E76" s="45"/>
      <c r="F76" s="46">
        <f>(IF(Problem!K33=4,Problem!E33,0))</f>
        <v>0</v>
      </c>
      <c r="G76" s="65">
        <f>G75-E76+F76</f>
        <v>0</v>
      </c>
      <c r="V76" s="1"/>
      <c r="W76" s="1"/>
      <c r="X76" s="1"/>
      <c r="Y76" s="1"/>
      <c r="Z76" s="1"/>
      <c r="AA76" s="1"/>
      <c r="AB76" s="1"/>
    </row>
    <row r="77" spans="1:28" s="36" customFormat="1" ht="21" customHeight="1">
      <c r="A77" s="54"/>
      <c r="B77" s="55"/>
      <c r="C77" s="47" t="str">
        <f>Problem!A40</f>
        <v>Jan. 12</v>
      </c>
      <c r="D77" s="48" t="s">
        <v>98</v>
      </c>
      <c r="E77" s="41"/>
      <c r="F77" s="42">
        <f>(IF(Problem!K41=4,Problem!E41,0))</f>
        <v>0</v>
      </c>
      <c r="G77" s="64">
        <f>G76-E77+F77</f>
        <v>0</v>
      </c>
      <c r="V77" s="1"/>
      <c r="W77" s="1"/>
      <c r="X77" s="1"/>
      <c r="Y77" s="1"/>
      <c r="Z77" s="1"/>
      <c r="AA77" s="1"/>
      <c r="AB77" s="1"/>
    </row>
    <row r="78" spans="1:28" s="36" customFormat="1" ht="21" customHeight="1">
      <c r="A78" s="54"/>
      <c r="B78" s="55"/>
      <c r="C78" s="60"/>
      <c r="D78" s="44"/>
      <c r="E78" s="45"/>
      <c r="F78" s="61"/>
      <c r="G78" s="46"/>
      <c r="V78" s="1"/>
      <c r="W78" s="1"/>
      <c r="X78" s="1"/>
      <c r="Y78" s="1"/>
      <c r="Z78" s="1"/>
      <c r="AA78" s="1"/>
      <c r="AB78" s="1"/>
    </row>
    <row r="79" spans="1:28" s="36" customFormat="1" ht="21" customHeight="1">
      <c r="A79" s="54"/>
      <c r="B79" s="49"/>
      <c r="C79" s="51"/>
      <c r="D79" s="51"/>
      <c r="E79" s="52"/>
      <c r="F79" s="51"/>
      <c r="G79" s="52"/>
      <c r="V79" s="1"/>
      <c r="W79" s="1"/>
      <c r="X79" s="1"/>
      <c r="Y79" s="1"/>
      <c r="Z79" s="1"/>
      <c r="AA79" s="1"/>
      <c r="AB79" s="1"/>
    </row>
    <row r="80" spans="1:28" s="36" customFormat="1" ht="21" customHeight="1">
      <c r="A80" s="54"/>
      <c r="B80" s="49"/>
      <c r="C80" s="49"/>
      <c r="D80" s="49"/>
      <c r="E80" s="49"/>
      <c r="F80" s="49"/>
      <c r="G80" s="49"/>
      <c r="V80" s="1"/>
      <c r="W80" s="1"/>
      <c r="X80" s="1"/>
      <c r="Y80" s="1"/>
      <c r="Z80" s="1"/>
      <c r="AA80" s="1"/>
      <c r="AB80" s="1"/>
    </row>
    <row r="81" spans="1:28" s="36" customFormat="1" ht="21" customHeight="1">
      <c r="A81" s="54"/>
      <c r="B81" s="32"/>
      <c r="C81" s="161" t="s">
        <v>94</v>
      </c>
      <c r="D81" s="161"/>
      <c r="E81" s="161"/>
      <c r="F81" s="161"/>
      <c r="G81" s="161"/>
      <c r="V81" s="1"/>
      <c r="W81" s="1"/>
      <c r="X81" s="1"/>
      <c r="Y81" s="1"/>
      <c r="Z81" s="1"/>
      <c r="AA81" s="1"/>
      <c r="AB81" s="1"/>
    </row>
    <row r="82" spans="1:28" s="36" customFormat="1" ht="21" customHeight="1">
      <c r="A82" s="54"/>
      <c r="B82" s="34"/>
      <c r="C82" s="33" t="s">
        <v>33</v>
      </c>
      <c r="D82" s="33" t="s">
        <v>82</v>
      </c>
      <c r="E82" s="33" t="s">
        <v>41</v>
      </c>
      <c r="F82" s="33" t="s">
        <v>42</v>
      </c>
      <c r="G82" s="33" t="s">
        <v>83</v>
      </c>
      <c r="V82" s="1"/>
      <c r="W82" s="1"/>
      <c r="X82" s="1"/>
      <c r="Y82" s="1"/>
      <c r="Z82" s="1"/>
      <c r="AA82" s="1"/>
      <c r="AB82" s="1"/>
    </row>
    <row r="83" spans="1:28" s="36" customFormat="1" ht="21" customHeight="1">
      <c r="A83" s="54"/>
      <c r="B83" s="55"/>
      <c r="C83" s="39" t="s">
        <v>84</v>
      </c>
      <c r="D83" s="40" t="s">
        <v>57</v>
      </c>
      <c r="E83" s="41">
        <v>0</v>
      </c>
      <c r="F83" s="42">
        <v>0</v>
      </c>
      <c r="G83" s="41">
        <f>E83-F83</f>
        <v>0</v>
      </c>
      <c r="V83" s="1"/>
      <c r="W83" s="1"/>
      <c r="X83" s="1"/>
      <c r="Y83" s="1"/>
      <c r="Z83" s="1"/>
      <c r="AA83" s="1"/>
      <c r="AB83" s="1"/>
    </row>
    <row r="84" spans="1:28" s="36" customFormat="1" ht="21" customHeight="1">
      <c r="A84" s="54"/>
      <c r="B84" s="55"/>
      <c r="C84" s="43" t="str">
        <f>Problem!A36</f>
        <v>Jan. 10</v>
      </c>
      <c r="D84" s="44" t="s">
        <v>98</v>
      </c>
      <c r="E84" s="45">
        <f>(IF(Problem!K37=4,Problem!E37,0))</f>
        <v>0</v>
      </c>
      <c r="F84" s="46"/>
      <c r="G84" s="45">
        <f>G83+E84-F84</f>
        <v>0</v>
      </c>
      <c r="V84" s="1"/>
      <c r="W84" s="1"/>
      <c r="X84" s="1"/>
      <c r="Y84" s="1"/>
      <c r="Z84" s="1"/>
      <c r="AA84" s="1"/>
      <c r="AB84" s="1"/>
    </row>
    <row r="85" spans="1:28" s="36" customFormat="1" ht="21" customHeight="1">
      <c r="A85" s="54"/>
      <c r="B85" s="55"/>
      <c r="C85" s="47" t="str">
        <f>Problem!A52</f>
        <v>Jan. 18</v>
      </c>
      <c r="D85" s="48" t="s">
        <v>98</v>
      </c>
      <c r="E85" s="41">
        <f>(IF(Problem!K53=4,Problem!E53,0))</f>
        <v>0</v>
      </c>
      <c r="F85" s="42"/>
      <c r="G85" s="41">
        <f t="shared" ref="G85" si="2">G84+E85-F85</f>
        <v>0</v>
      </c>
      <c r="V85" s="1"/>
      <c r="W85" s="1"/>
      <c r="X85" s="1"/>
      <c r="Y85" s="1"/>
      <c r="Z85" s="1"/>
      <c r="AA85" s="1"/>
      <c r="AB85" s="1"/>
    </row>
    <row r="86" spans="1:28" s="36" customFormat="1" ht="21" customHeight="1">
      <c r="A86" s="54"/>
      <c r="B86" s="55"/>
      <c r="C86" s="60"/>
      <c r="D86" s="44"/>
      <c r="E86" s="45"/>
      <c r="F86" s="61"/>
      <c r="G86" s="45"/>
      <c r="V86" s="1"/>
      <c r="W86" s="1"/>
      <c r="X86" s="1"/>
      <c r="Y86" s="1"/>
      <c r="Z86" s="1"/>
      <c r="AA86" s="1"/>
      <c r="AB86" s="1"/>
    </row>
    <row r="87" spans="1:28" s="36" customFormat="1" ht="21" customHeight="1">
      <c r="A87" s="54"/>
      <c r="B87" s="49"/>
      <c r="C87" s="51"/>
      <c r="D87" s="51"/>
      <c r="E87" s="52"/>
      <c r="F87" s="51"/>
      <c r="G87" s="52"/>
      <c r="V87" s="1"/>
      <c r="W87" s="1"/>
      <c r="X87" s="1"/>
      <c r="Y87" s="1"/>
      <c r="Z87" s="1"/>
      <c r="AA87" s="1"/>
      <c r="AB87" s="1"/>
    </row>
    <row r="88" spans="1:28" s="36" customFormat="1" ht="21" customHeight="1">
      <c r="A88" s="54"/>
      <c r="B88" s="32"/>
      <c r="C88" s="161" t="s">
        <v>95</v>
      </c>
      <c r="D88" s="161"/>
      <c r="E88" s="161"/>
      <c r="F88" s="161"/>
      <c r="G88" s="161"/>
      <c r="V88" s="1"/>
      <c r="W88" s="1"/>
      <c r="X88" s="1"/>
      <c r="Y88" s="1"/>
      <c r="Z88" s="1"/>
      <c r="AA88" s="1"/>
      <c r="AB88" s="1"/>
    </row>
    <row r="89" spans="1:28" s="36" customFormat="1" ht="21" customHeight="1">
      <c r="A89" s="54"/>
      <c r="B89" s="34"/>
      <c r="C89" s="33" t="s">
        <v>33</v>
      </c>
      <c r="D89" s="33" t="s">
        <v>82</v>
      </c>
      <c r="E89" s="33" t="s">
        <v>41</v>
      </c>
      <c r="F89" s="33" t="s">
        <v>42</v>
      </c>
      <c r="G89" s="33" t="s">
        <v>83</v>
      </c>
      <c r="V89" s="1"/>
      <c r="W89" s="1"/>
      <c r="X89" s="1"/>
      <c r="Y89" s="1"/>
      <c r="Z89" s="1"/>
      <c r="AA89" s="1"/>
      <c r="AB89" s="1"/>
    </row>
    <row r="90" spans="1:28" s="36" customFormat="1" ht="21" customHeight="1">
      <c r="A90" s="54"/>
      <c r="B90" s="55"/>
      <c r="C90" s="39" t="s">
        <v>84</v>
      </c>
      <c r="D90" s="40" t="s">
        <v>57</v>
      </c>
      <c r="E90" s="41">
        <v>0</v>
      </c>
      <c r="F90" s="42">
        <v>0</v>
      </c>
      <c r="G90" s="41">
        <f>E90-F90</f>
        <v>0</v>
      </c>
      <c r="V90" s="1"/>
      <c r="W90" s="1"/>
      <c r="X90" s="1"/>
      <c r="Y90" s="1"/>
      <c r="Z90" s="1"/>
      <c r="AA90" s="1"/>
      <c r="AB90" s="1"/>
    </row>
    <row r="91" spans="1:28" s="36" customFormat="1" ht="21" customHeight="1">
      <c r="A91" s="54"/>
      <c r="B91" s="55"/>
      <c r="C91" s="43" t="str">
        <f>Problem!A44</f>
        <v>Jan. 15</v>
      </c>
      <c r="D91" s="44" t="s">
        <v>98</v>
      </c>
      <c r="E91" s="45">
        <f>(IF(Problem!K45=4,Problem!E45,0))</f>
        <v>0</v>
      </c>
      <c r="F91" s="46"/>
      <c r="G91" s="45">
        <f>G90+E91-F91</f>
        <v>0</v>
      </c>
      <c r="V91" s="1"/>
      <c r="W91" s="1"/>
      <c r="X91" s="1"/>
      <c r="Y91" s="1"/>
      <c r="Z91" s="1"/>
      <c r="AA91" s="1"/>
      <c r="AB91" s="1"/>
    </row>
    <row r="92" spans="1:28" s="36" customFormat="1" ht="21" customHeight="1">
      <c r="A92" s="54"/>
      <c r="B92" s="55"/>
      <c r="C92" s="56"/>
      <c r="D92" s="48"/>
      <c r="E92" s="41"/>
      <c r="F92" s="62"/>
      <c r="G92" s="41"/>
      <c r="V92" s="1"/>
      <c r="W92" s="1"/>
      <c r="X92" s="1"/>
      <c r="Y92" s="1"/>
      <c r="Z92" s="1"/>
      <c r="AA92" s="1"/>
      <c r="AB92" s="1"/>
    </row>
    <row r="93" spans="1:28" s="36" customFormat="1" ht="21" customHeight="1">
      <c r="A93" s="54"/>
      <c r="B93" s="49"/>
      <c r="C93" s="51"/>
      <c r="D93" s="51"/>
      <c r="E93" s="52"/>
      <c r="F93" s="51"/>
      <c r="G93" s="52"/>
      <c r="V93" s="1"/>
      <c r="W93" s="1"/>
      <c r="X93" s="1"/>
      <c r="Y93" s="1"/>
      <c r="Z93" s="1"/>
      <c r="AA93" s="1"/>
      <c r="AB93" s="1"/>
    </row>
    <row r="94" spans="1:28" s="36" customFormat="1" ht="21" customHeight="1">
      <c r="A94" s="54"/>
      <c r="B94" s="49"/>
      <c r="C94" s="49"/>
      <c r="D94" s="49"/>
      <c r="E94" s="49"/>
      <c r="F94" s="49"/>
      <c r="G94" s="49"/>
      <c r="V94" s="1"/>
      <c r="W94" s="1"/>
      <c r="X94" s="1"/>
      <c r="Y94" s="1"/>
      <c r="Z94" s="1"/>
      <c r="AA94" s="1"/>
      <c r="AB94" s="1"/>
    </row>
    <row r="95" spans="1:28" s="36" customFormat="1" ht="21" customHeight="1">
      <c r="A95" s="54"/>
      <c r="B95" s="32"/>
      <c r="C95" s="161" t="s">
        <v>96</v>
      </c>
      <c r="D95" s="161"/>
      <c r="E95" s="161"/>
      <c r="F95" s="161"/>
      <c r="G95" s="161"/>
      <c r="V95" s="1"/>
      <c r="W95" s="1"/>
      <c r="X95" s="1"/>
      <c r="Y95" s="1"/>
      <c r="Z95" s="1"/>
      <c r="AA95" s="1"/>
      <c r="AB95" s="1"/>
    </row>
    <row r="96" spans="1:28" s="36" customFormat="1" ht="21" customHeight="1">
      <c r="A96" s="54"/>
      <c r="B96" s="34"/>
      <c r="C96" s="33" t="s">
        <v>33</v>
      </c>
      <c r="D96" s="33" t="s">
        <v>82</v>
      </c>
      <c r="E96" s="33" t="s">
        <v>41</v>
      </c>
      <c r="F96" s="33" t="s">
        <v>42</v>
      </c>
      <c r="G96" s="33" t="s">
        <v>83</v>
      </c>
      <c r="V96" s="1"/>
      <c r="W96" s="1"/>
      <c r="X96" s="1"/>
      <c r="Y96" s="1"/>
      <c r="Z96" s="1"/>
      <c r="AA96" s="1"/>
      <c r="AB96" s="1"/>
    </row>
    <row r="97" spans="1:28" s="36" customFormat="1" ht="21" customHeight="1">
      <c r="A97" s="54"/>
      <c r="B97" s="55"/>
      <c r="C97" s="39" t="s">
        <v>84</v>
      </c>
      <c r="D97" s="40" t="s">
        <v>57</v>
      </c>
      <c r="E97" s="41">
        <v>0</v>
      </c>
      <c r="F97" s="42">
        <v>0</v>
      </c>
      <c r="G97" s="41">
        <f>E97-F97</f>
        <v>0</v>
      </c>
      <c r="V97" s="1"/>
      <c r="W97" s="1"/>
      <c r="X97" s="1"/>
      <c r="Y97" s="1"/>
      <c r="Z97" s="1"/>
      <c r="AA97" s="1"/>
      <c r="AB97" s="1"/>
    </row>
    <row r="98" spans="1:28" s="36" customFormat="1" ht="21" customHeight="1">
      <c r="A98" s="54"/>
      <c r="B98" s="55"/>
      <c r="C98" s="43" t="str">
        <f>Problem!A56</f>
        <v>Jan. 21</v>
      </c>
      <c r="D98" s="44" t="s">
        <v>98</v>
      </c>
      <c r="E98" s="45">
        <f>(IF(Problem!K57=4,Problem!E57,0))</f>
        <v>0</v>
      </c>
      <c r="F98" s="46"/>
      <c r="G98" s="45">
        <f>G97+E98-F98</f>
        <v>0</v>
      </c>
      <c r="V98" s="1"/>
      <c r="W98" s="1"/>
      <c r="X98" s="1"/>
      <c r="Y98" s="1"/>
      <c r="Z98" s="1"/>
      <c r="AA98" s="1"/>
      <c r="AB98" s="1"/>
    </row>
    <row r="99" spans="1:28" s="36" customFormat="1" ht="21" customHeight="1">
      <c r="A99" s="54"/>
      <c r="B99" s="55"/>
      <c r="C99" s="56"/>
      <c r="D99" s="48"/>
      <c r="E99" s="41"/>
      <c r="F99" s="57"/>
      <c r="G99" s="41"/>
      <c r="V99" s="1"/>
      <c r="W99" s="1"/>
      <c r="X99" s="1"/>
      <c r="Y99" s="1"/>
      <c r="Z99" s="1"/>
      <c r="AA99" s="1"/>
      <c r="AB99" s="1"/>
    </row>
    <row r="100" spans="1:28" s="36" customFormat="1" ht="21" customHeight="1">
      <c r="A100" s="54"/>
      <c r="B100" s="49"/>
      <c r="C100" s="51"/>
      <c r="D100" s="51"/>
      <c r="E100" s="52"/>
      <c r="F100" s="51"/>
      <c r="G100" s="52"/>
      <c r="V100" s="1"/>
      <c r="W100" s="1"/>
      <c r="X100" s="1"/>
      <c r="Y100" s="1"/>
      <c r="Z100" s="1"/>
      <c r="AA100" s="1"/>
      <c r="AB100" s="1"/>
    </row>
    <row r="101" spans="1:28" s="36" customFormat="1" ht="21" customHeight="1">
      <c r="A101" s="54"/>
      <c r="B101" s="49"/>
      <c r="C101" s="49"/>
      <c r="D101" s="49"/>
      <c r="E101" s="49"/>
      <c r="F101" s="49"/>
      <c r="G101" s="49"/>
      <c r="V101" s="1"/>
      <c r="W101" s="1"/>
      <c r="X101" s="1"/>
      <c r="Y101" s="1"/>
      <c r="Z101" s="1"/>
      <c r="AA101" s="1"/>
      <c r="AB101" s="1"/>
    </row>
    <row r="102" spans="1:28" s="36" customFormat="1" ht="21" customHeight="1">
      <c r="A102" s="54"/>
      <c r="B102" s="32"/>
      <c r="C102" s="161" t="s">
        <v>97</v>
      </c>
      <c r="D102" s="161"/>
      <c r="E102" s="161"/>
      <c r="F102" s="161"/>
      <c r="G102" s="161"/>
      <c r="V102" s="1"/>
      <c r="W102" s="1"/>
      <c r="X102" s="1"/>
      <c r="Y102" s="1"/>
      <c r="Z102" s="1"/>
      <c r="AA102" s="1"/>
      <c r="AB102" s="1"/>
    </row>
    <row r="103" spans="1:28" s="36" customFormat="1" ht="21" customHeight="1">
      <c r="A103" s="54"/>
      <c r="B103" s="34"/>
      <c r="C103" s="33" t="s">
        <v>33</v>
      </c>
      <c r="D103" s="33" t="s">
        <v>82</v>
      </c>
      <c r="E103" s="33" t="s">
        <v>41</v>
      </c>
      <c r="F103" s="33" t="s">
        <v>42</v>
      </c>
      <c r="G103" s="33" t="s">
        <v>83</v>
      </c>
      <c r="V103" s="1"/>
      <c r="W103" s="1"/>
      <c r="X103" s="1"/>
      <c r="Y103" s="1"/>
      <c r="Z103" s="1"/>
      <c r="AA103" s="1"/>
      <c r="AB103" s="1"/>
    </row>
    <row r="104" spans="1:28" s="36" customFormat="1" ht="21" customHeight="1">
      <c r="A104" s="54"/>
      <c r="B104" s="55"/>
      <c r="C104" s="39" t="s">
        <v>84</v>
      </c>
      <c r="D104" s="40" t="s">
        <v>57</v>
      </c>
      <c r="E104" s="41">
        <v>0</v>
      </c>
      <c r="F104" s="42">
        <v>0</v>
      </c>
      <c r="G104" s="41">
        <f>E104-F104</f>
        <v>0</v>
      </c>
      <c r="V104" s="1"/>
      <c r="W104" s="1"/>
      <c r="X104" s="1"/>
      <c r="Y104" s="1"/>
      <c r="Z104" s="1"/>
      <c r="AA104" s="1"/>
      <c r="AB104" s="1"/>
    </row>
    <row r="105" spans="1:28" s="36" customFormat="1" ht="21" customHeight="1">
      <c r="A105" s="54"/>
      <c r="B105" s="55"/>
      <c r="C105" s="43" t="str">
        <f>Problem!A68</f>
        <v>Jan. 31</v>
      </c>
      <c r="D105" s="44" t="s">
        <v>98</v>
      </c>
      <c r="E105" s="45">
        <f>(IF(Problem!K69=4,Problem!E69,0))</f>
        <v>0</v>
      </c>
      <c r="F105" s="46"/>
      <c r="G105" s="45">
        <f>G104+E105-F105</f>
        <v>0</v>
      </c>
      <c r="V105" s="1"/>
      <c r="W105" s="1"/>
      <c r="X105" s="1"/>
      <c r="Y105" s="1"/>
      <c r="Z105" s="1"/>
      <c r="AA105" s="1"/>
      <c r="AB105" s="1"/>
    </row>
    <row r="106" spans="1:28" s="36" customFormat="1" ht="18.75" customHeight="1">
      <c r="A106" s="54"/>
      <c r="B106" s="55"/>
      <c r="C106" s="56"/>
      <c r="D106" s="48"/>
      <c r="E106" s="41"/>
      <c r="F106" s="57"/>
      <c r="G106" s="41"/>
      <c r="V106" s="1"/>
      <c r="W106" s="1"/>
      <c r="X106" s="1"/>
      <c r="Y106" s="1"/>
      <c r="Z106" s="1"/>
      <c r="AA106" s="1"/>
      <c r="AB106" s="1"/>
    </row>
    <row r="107" spans="1:28"/>
    <row r="108" spans="1:28"/>
    <row r="109" spans="1:28"/>
    <row r="110" spans="1:28"/>
    <row r="111" spans="1:28"/>
  </sheetData>
  <sheetProtection algorithmName="SHA-512" hashValue="ic5foqPLdiVvDoHcBu2O++0xIivq3+PW1kgToxeu5EoX1+Yo7cHJxmiWz01qRbLeM62jjRGdqJug1m0hhn0ySg==" saltValue="q0lnigpyeCxnX4Pmo/Za3w==" spinCount="100000" sheet="1" objects="1" scenarios="1"/>
  <mergeCells count="31">
    <mergeCell ref="C54:G54"/>
    <mergeCell ref="C102:G102"/>
    <mergeCell ref="C60:G60"/>
    <mergeCell ref="C66:G66"/>
    <mergeCell ref="C73:G73"/>
    <mergeCell ref="C81:G81"/>
    <mergeCell ref="C88:G88"/>
    <mergeCell ref="C95:G95"/>
    <mergeCell ref="C1:G1"/>
    <mergeCell ref="C20:G20"/>
    <mergeCell ref="C31:G31"/>
    <mergeCell ref="C38:G38"/>
    <mergeCell ref="C46:G46"/>
    <mergeCell ref="N33:S33"/>
    <mergeCell ref="N34:S34"/>
    <mergeCell ref="N6:S7"/>
    <mergeCell ref="M8:T8"/>
    <mergeCell ref="N10:S10"/>
    <mergeCell ref="N11:S11"/>
    <mergeCell ref="N12:S12"/>
    <mergeCell ref="N30:S30"/>
    <mergeCell ref="N32:S32"/>
    <mergeCell ref="W31:AA31"/>
    <mergeCell ref="W32:AA32"/>
    <mergeCell ref="W33:AA33"/>
    <mergeCell ref="W2:AA2"/>
    <mergeCell ref="W3:AA3"/>
    <mergeCell ref="W4:AA4"/>
    <mergeCell ref="W18:AA18"/>
    <mergeCell ref="W19:AA19"/>
    <mergeCell ref="W20:AA20"/>
  </mergeCells>
  <dataValidations count="2">
    <dataValidation type="list" allowBlank="1" showInputMessage="1" showErrorMessage="1" sqref="O15:O27" xr:uid="{00000000-0002-0000-0200-000000000000}">
      <formula1 xml:space="preserve"> accounts</formula1>
    </dataValidation>
    <dataValidation type="list" allowBlank="1" showInputMessage="1" showErrorMessage="1" sqref="P23:P27 R19:R22 P16:P17" xr:uid="{00000000-0002-0000-0200-000001000000}">
      <formula1>$AH$7:$AH$20</formula1>
    </dataValidation>
  </dataValidations>
  <pageMargins left="0.75" right="0.75" top="1.75" bottom="1" header="0.75" footer="0.5"/>
  <pageSetup orientation="portrait" r:id="rId1"/>
  <headerFooter alignWithMargins="0">
    <oddHeader>&amp;L&amp;"Myriad Web Pro,Bold"&amp;12Name:
Date:                            Section: &amp;R&amp;"Myriad Web Pro,Bold"&amp;20I-02.04 (a)(c)</oddHead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Identification</vt:lpstr>
      <vt:lpstr>Problem</vt:lpstr>
      <vt:lpstr>Ledger</vt:lpstr>
      <vt:lpstr>accounts</vt:lpstr>
      <vt:lpstr>date</vt:lpstr>
      <vt:lpstr>description</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Larry Walther</cp:lastModifiedBy>
  <cp:lastPrinted>2013-03-26T15:10:11Z</cp:lastPrinted>
  <dcterms:created xsi:type="dcterms:W3CDTF">2007-01-29T16:43:50Z</dcterms:created>
  <dcterms:modified xsi:type="dcterms:W3CDTF">2019-09-23T15:14:47Z</dcterms:modified>
</cp:coreProperties>
</file>