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5"/>
  <workbookPr defaultThemeVersion="124226"/>
  <mc:AlternateContent xmlns:mc="http://schemas.openxmlformats.org/markup-compatibility/2006">
    <mc:Choice Requires="x15">
      <x15ac:absPath xmlns:x15ac="http://schemas.microsoft.com/office/spreadsheetml/2010/11/ac" url="/Users/larrywalther/Documents/Excel/Chapter2/xlsx/"/>
    </mc:Choice>
  </mc:AlternateContent>
  <xr:revisionPtr revIDLastSave="0" documentId="13_ncr:1_{A4CAA94C-C206-EA44-AC93-5B19A1391877}" xr6:coauthVersionLast="36" xr6:coauthVersionMax="36" xr10:uidLastSave="{00000000-0000-0000-0000-000000000000}"/>
  <bookViews>
    <workbookView xWindow="1460" yWindow="460" windowWidth="13900" windowHeight="11200" xr2:uid="{00000000-000D-0000-FFFF-FFFF00000000}"/>
  </bookViews>
  <sheets>
    <sheet name="Problem" sheetId="20" r:id="rId1"/>
    <sheet name="Comment" sheetId="32" r:id="rId2"/>
    <sheet name="Worksheet(journal)" sheetId="28" r:id="rId3"/>
    <sheet name="Worksheet(taccts)" sheetId="29" r:id="rId4"/>
    <sheet name="Worksheet(trial balance)" sheetId="30" r:id="rId5"/>
    <sheet name="Worksheet(financials)" sheetId="31" r:id="rId6"/>
  </sheets>
  <externalReferences>
    <externalReference r:id="rId7"/>
    <externalReference r:id="rId8"/>
  </externalReferences>
  <definedNames>
    <definedName name="accountnumber" localSheetId="1">Comment!#REF!</definedName>
    <definedName name="accountnumber">Problem!$C$13:$C$27</definedName>
    <definedName name="accounts">[1]Problem!$B$2:$B$15</definedName>
    <definedName name="chart" localSheetId="1">Comment!#REF!</definedName>
    <definedName name="chart">Problem!$C$13:$E$26</definedName>
    <definedName name="item" localSheetId="1">Comment!#REF!</definedName>
    <definedName name="item">Problem!$A$4:$A$11</definedName>
    <definedName name="numbers">[2]Problem!#REF!</definedName>
    <definedName name="source">[2]Problem!#REF!</definedName>
    <definedName name="transactions" localSheetId="1">Comment!#REF!</definedName>
    <definedName name="transactions">Problem!$A$4:$E$10</definedName>
  </definedNames>
  <calcPr calcId="181029"/>
</workbook>
</file>

<file path=xl/calcChain.xml><?xml version="1.0" encoding="utf-8"?>
<calcChain xmlns="http://schemas.openxmlformats.org/spreadsheetml/2006/main">
  <c r="B3" i="28" l="1"/>
  <c r="D3" i="28"/>
  <c r="D4" i="28"/>
  <c r="G4" i="28"/>
  <c r="D5" i="28"/>
  <c r="B7" i="28"/>
  <c r="D7" i="28"/>
  <c r="D8" i="28"/>
  <c r="G8" i="28"/>
  <c r="D9" i="28"/>
  <c r="B11" i="28"/>
  <c r="D11" i="28"/>
  <c r="D12" i="28"/>
  <c r="G12" i="28"/>
  <c r="D13" i="28"/>
  <c r="B15" i="28"/>
  <c r="D15" i="28"/>
  <c r="D16" i="28"/>
  <c r="G16" i="28"/>
  <c r="D17" i="28"/>
  <c r="B19" i="28"/>
  <c r="D19" i="28"/>
  <c r="D20" i="28"/>
  <c r="G20" i="28"/>
  <c r="D21" i="28"/>
  <c r="B23" i="28"/>
  <c r="D23" i="28"/>
  <c r="D24" i="28"/>
  <c r="G24" i="28"/>
  <c r="D25" i="28"/>
  <c r="B27" i="28"/>
  <c r="D27" i="28"/>
  <c r="D28" i="28"/>
  <c r="G28" i="28"/>
  <c r="D29" i="28"/>
  <c r="A3" i="29"/>
  <c r="B3" i="29"/>
  <c r="B17" i="29" s="1"/>
  <c r="B18" i="29" s="1"/>
  <c r="D3" i="29"/>
  <c r="E3" i="29"/>
  <c r="E17" i="29" s="1"/>
  <c r="E18" i="29" s="1"/>
  <c r="G3" i="29"/>
  <c r="G17" i="29" s="1"/>
  <c r="G18" i="29" s="1"/>
  <c r="D10" i="30" s="1"/>
  <c r="E39" i="31" s="1"/>
  <c r="H3" i="29"/>
  <c r="A4" i="29"/>
  <c r="B4" i="29"/>
  <c r="D4" i="29"/>
  <c r="D17" i="29" s="1"/>
  <c r="E4" i="29"/>
  <c r="G4" i="29"/>
  <c r="H4" i="29"/>
  <c r="H17" i="29" s="1"/>
  <c r="H18" i="29" s="1"/>
  <c r="A5" i="29"/>
  <c r="B5" i="29"/>
  <c r="D5" i="29"/>
  <c r="E5" i="29"/>
  <c r="G5" i="29"/>
  <c r="H5" i="29"/>
  <c r="A6" i="29"/>
  <c r="B6" i="29"/>
  <c r="D6" i="29"/>
  <c r="E6" i="29"/>
  <c r="G6" i="29"/>
  <c r="H6" i="29"/>
  <c r="A7" i="29"/>
  <c r="B7" i="29"/>
  <c r="D7" i="29"/>
  <c r="E7" i="29"/>
  <c r="G7" i="29"/>
  <c r="H7" i="29"/>
  <c r="A8" i="29"/>
  <c r="B8" i="29"/>
  <c r="D8" i="29"/>
  <c r="E8" i="29"/>
  <c r="G8" i="29"/>
  <c r="H8" i="29"/>
  <c r="A9" i="29"/>
  <c r="B9" i="29"/>
  <c r="D9" i="29"/>
  <c r="E9" i="29"/>
  <c r="G9" i="29"/>
  <c r="H9" i="29"/>
  <c r="A10" i="29"/>
  <c r="B10" i="29"/>
  <c r="D10" i="29"/>
  <c r="E10" i="29"/>
  <c r="G10" i="29"/>
  <c r="H10" i="29"/>
  <c r="A11" i="29"/>
  <c r="B11" i="29"/>
  <c r="D11" i="29"/>
  <c r="E11" i="29"/>
  <c r="G11" i="29"/>
  <c r="H11" i="29"/>
  <c r="A12" i="29"/>
  <c r="B12" i="29"/>
  <c r="D12" i="29"/>
  <c r="E12" i="29"/>
  <c r="G12" i="29"/>
  <c r="H12" i="29"/>
  <c r="A13" i="29"/>
  <c r="B13" i="29"/>
  <c r="D13" i="29"/>
  <c r="E13" i="29"/>
  <c r="G13" i="29"/>
  <c r="H13" i="29"/>
  <c r="A14" i="29"/>
  <c r="B14" i="29"/>
  <c r="D14" i="29"/>
  <c r="E14" i="29"/>
  <c r="G14" i="29"/>
  <c r="H14" i="29"/>
  <c r="A15" i="29"/>
  <c r="B15" i="29"/>
  <c r="D15" i="29"/>
  <c r="E15" i="29"/>
  <c r="G15" i="29"/>
  <c r="H15" i="29"/>
  <c r="A16" i="29"/>
  <c r="B16" i="29"/>
  <c r="D16" i="29"/>
  <c r="E16" i="29"/>
  <c r="G16" i="29"/>
  <c r="H16" i="29"/>
  <c r="A17" i="29"/>
  <c r="A18" i="29" s="1"/>
  <c r="D8" i="30" s="1"/>
  <c r="A21" i="29"/>
  <c r="B21" i="29"/>
  <c r="B35" i="29" s="1"/>
  <c r="B36" i="29" s="1"/>
  <c r="F11" i="30" s="1"/>
  <c r="D21" i="29"/>
  <c r="E21" i="29"/>
  <c r="E35" i="29" s="1"/>
  <c r="E36" i="29" s="1"/>
  <c r="F12" i="30" s="1"/>
  <c r="D44" i="31" s="1"/>
  <c r="G21" i="29"/>
  <c r="G35" i="29" s="1"/>
  <c r="H21" i="29"/>
  <c r="A22" i="29"/>
  <c r="B22" i="29"/>
  <c r="D22" i="29"/>
  <c r="D35" i="29" s="1"/>
  <c r="D36" i="29" s="1"/>
  <c r="E22" i="29"/>
  <c r="G22" i="29"/>
  <c r="H22" i="29"/>
  <c r="H35" i="29" s="1"/>
  <c r="H36" i="29" s="1"/>
  <c r="F13" i="30" s="1"/>
  <c r="D48" i="31" s="1"/>
  <c r="A23" i="29"/>
  <c r="B23" i="29"/>
  <c r="D23" i="29"/>
  <c r="E23" i="29"/>
  <c r="G23" i="29"/>
  <c r="H23" i="29"/>
  <c r="A24" i="29"/>
  <c r="B24" i="29"/>
  <c r="D24" i="29"/>
  <c r="E24" i="29"/>
  <c r="G24" i="29"/>
  <c r="H24" i="29"/>
  <c r="A25" i="29"/>
  <c r="B25" i="29"/>
  <c r="D25" i="29"/>
  <c r="E25" i="29"/>
  <c r="G25" i="29"/>
  <c r="H25" i="29"/>
  <c r="A26" i="29"/>
  <c r="B26" i="29"/>
  <c r="D26" i="29"/>
  <c r="E26" i="29"/>
  <c r="G26" i="29"/>
  <c r="H26" i="29"/>
  <c r="A27" i="29"/>
  <c r="B27" i="29"/>
  <c r="D27" i="29"/>
  <c r="E27" i="29"/>
  <c r="G27" i="29"/>
  <c r="H27" i="29"/>
  <c r="A28" i="29"/>
  <c r="B28" i="29"/>
  <c r="D28" i="29"/>
  <c r="E28" i="29"/>
  <c r="G28" i="29"/>
  <c r="H28" i="29"/>
  <c r="A29" i="29"/>
  <c r="B29" i="29"/>
  <c r="D29" i="29"/>
  <c r="E29" i="29"/>
  <c r="G29" i="29"/>
  <c r="H29" i="29"/>
  <c r="A30" i="29"/>
  <c r="B30" i="29"/>
  <c r="D30" i="29"/>
  <c r="E30" i="29"/>
  <c r="G30" i="29"/>
  <c r="H30" i="29"/>
  <c r="A31" i="29"/>
  <c r="B31" i="29"/>
  <c r="D31" i="29"/>
  <c r="E31" i="29"/>
  <c r="G31" i="29"/>
  <c r="H31" i="29"/>
  <c r="A32" i="29"/>
  <c r="B32" i="29"/>
  <c r="D32" i="29"/>
  <c r="E32" i="29"/>
  <c r="G32" i="29"/>
  <c r="H32" i="29"/>
  <c r="A33" i="29"/>
  <c r="B33" i="29"/>
  <c r="D33" i="29"/>
  <c r="E33" i="29"/>
  <c r="G33" i="29"/>
  <c r="H33" i="29"/>
  <c r="A34" i="29"/>
  <c r="B34" i="29"/>
  <c r="D34" i="29"/>
  <c r="E34" i="29"/>
  <c r="G34" i="29"/>
  <c r="H34" i="29"/>
  <c r="A35" i="29"/>
  <c r="A36" i="29" s="1"/>
  <c r="A49" i="29"/>
  <c r="B49" i="29"/>
  <c r="B63" i="29" s="1"/>
  <c r="B64" i="29" s="1"/>
  <c r="F14" i="30" s="1"/>
  <c r="D49" i="29"/>
  <c r="E49" i="29"/>
  <c r="E63" i="29" s="1"/>
  <c r="E64" i="29" s="1"/>
  <c r="F15" i="30" s="1"/>
  <c r="D7" i="31" s="1"/>
  <c r="G49" i="29"/>
  <c r="G63" i="29" s="1"/>
  <c r="H49" i="29"/>
  <c r="A50" i="29"/>
  <c r="B50" i="29"/>
  <c r="D50" i="29"/>
  <c r="D63" i="29" s="1"/>
  <c r="E50" i="29"/>
  <c r="G50" i="29"/>
  <c r="H50" i="29"/>
  <c r="H63" i="29" s="1"/>
  <c r="H64" i="29" s="1"/>
  <c r="F16" i="30" s="1"/>
  <c r="D8" i="31" s="1"/>
  <c r="A51" i="29"/>
  <c r="B51" i="29"/>
  <c r="D51" i="29"/>
  <c r="E51" i="29"/>
  <c r="G51" i="29"/>
  <c r="H51" i="29"/>
  <c r="A52" i="29"/>
  <c r="B52" i="29"/>
  <c r="D52" i="29"/>
  <c r="E52" i="29"/>
  <c r="G52" i="29"/>
  <c r="H52" i="29"/>
  <c r="A53" i="29"/>
  <c r="B53" i="29"/>
  <c r="D53" i="29"/>
  <c r="E53" i="29"/>
  <c r="G53" i="29"/>
  <c r="H53" i="29"/>
  <c r="A54" i="29"/>
  <c r="B54" i="29"/>
  <c r="D54" i="29"/>
  <c r="E54" i="29"/>
  <c r="G54" i="29"/>
  <c r="H54" i="29"/>
  <c r="A55" i="29"/>
  <c r="B55" i="29"/>
  <c r="D55" i="29"/>
  <c r="E55" i="29"/>
  <c r="G55" i="29"/>
  <c r="H55" i="29"/>
  <c r="A56" i="29"/>
  <c r="B56" i="29"/>
  <c r="D56" i="29"/>
  <c r="E56" i="29"/>
  <c r="G56" i="29"/>
  <c r="H56" i="29"/>
  <c r="A57" i="29"/>
  <c r="B57" i="29"/>
  <c r="D57" i="29"/>
  <c r="E57" i="29"/>
  <c r="G57" i="29"/>
  <c r="H57" i="29"/>
  <c r="A58" i="29"/>
  <c r="B58" i="29"/>
  <c r="D58" i="29"/>
  <c r="E58" i="29"/>
  <c r="G58" i="29"/>
  <c r="H58" i="29"/>
  <c r="A59" i="29"/>
  <c r="B59" i="29"/>
  <c r="D59" i="29"/>
  <c r="E59" i="29"/>
  <c r="G59" i="29"/>
  <c r="H59" i="29"/>
  <c r="A60" i="29"/>
  <c r="B60" i="29"/>
  <c r="D60" i="29"/>
  <c r="E60" i="29"/>
  <c r="G60" i="29"/>
  <c r="H60" i="29"/>
  <c r="A61" i="29"/>
  <c r="B61" i="29"/>
  <c r="D61" i="29"/>
  <c r="E61" i="29"/>
  <c r="G61" i="29"/>
  <c r="H61" i="29"/>
  <c r="A62" i="29"/>
  <c r="B62" i="29"/>
  <c r="D62" i="29"/>
  <c r="E62" i="29"/>
  <c r="G62" i="29"/>
  <c r="H62" i="29"/>
  <c r="A63" i="29"/>
  <c r="A67" i="29"/>
  <c r="B67" i="29"/>
  <c r="B81" i="29" s="1"/>
  <c r="B82" i="29" s="1"/>
  <c r="D67" i="29"/>
  <c r="E67" i="29"/>
  <c r="E81" i="29" s="1"/>
  <c r="E82" i="29" s="1"/>
  <c r="G67" i="29"/>
  <c r="G81" i="29" s="1"/>
  <c r="G82" i="29" s="1"/>
  <c r="D19" i="30" s="1"/>
  <c r="D12" i="31" s="1"/>
  <c r="H67" i="29"/>
  <c r="A68" i="29"/>
  <c r="B68" i="29"/>
  <c r="D68" i="29"/>
  <c r="D81" i="29" s="1"/>
  <c r="E68" i="29"/>
  <c r="G68" i="29"/>
  <c r="H68" i="29"/>
  <c r="H81" i="29" s="1"/>
  <c r="H82" i="29" s="1"/>
  <c r="A69" i="29"/>
  <c r="B69" i="29"/>
  <c r="D69" i="29"/>
  <c r="E69" i="29"/>
  <c r="G69" i="29"/>
  <c r="H69" i="29"/>
  <c r="A70" i="29"/>
  <c r="B70" i="29"/>
  <c r="D70" i="29"/>
  <c r="E70" i="29"/>
  <c r="G70" i="29"/>
  <c r="H70" i="29"/>
  <c r="A71" i="29"/>
  <c r="B71" i="29"/>
  <c r="D71" i="29"/>
  <c r="E71" i="29"/>
  <c r="G71" i="29"/>
  <c r="H71" i="29"/>
  <c r="A72" i="29"/>
  <c r="B72" i="29"/>
  <c r="D72" i="29"/>
  <c r="E72" i="29"/>
  <c r="G72" i="29"/>
  <c r="H72" i="29"/>
  <c r="A73" i="29"/>
  <c r="B73" i="29"/>
  <c r="D73" i="29"/>
  <c r="E73" i="29"/>
  <c r="G73" i="29"/>
  <c r="H73" i="29"/>
  <c r="A74" i="29"/>
  <c r="B74" i="29"/>
  <c r="D74" i="29"/>
  <c r="E74" i="29"/>
  <c r="G74" i="29"/>
  <c r="H74" i="29"/>
  <c r="A75" i="29"/>
  <c r="B75" i="29"/>
  <c r="D75" i="29"/>
  <c r="E75" i="29"/>
  <c r="G75" i="29"/>
  <c r="H75" i="29"/>
  <c r="A76" i="29"/>
  <c r="B76" i="29"/>
  <c r="D76" i="29"/>
  <c r="E76" i="29"/>
  <c r="G76" i="29"/>
  <c r="H76" i="29"/>
  <c r="A77" i="29"/>
  <c r="B77" i="29"/>
  <c r="D77" i="29"/>
  <c r="E77" i="29"/>
  <c r="G77" i="29"/>
  <c r="H77" i="29"/>
  <c r="A78" i="29"/>
  <c r="B78" i="29"/>
  <c r="D78" i="29"/>
  <c r="E78" i="29"/>
  <c r="G78" i="29"/>
  <c r="H78" i="29"/>
  <c r="A79" i="29"/>
  <c r="B79" i="29"/>
  <c r="D79" i="29"/>
  <c r="E79" i="29"/>
  <c r="G79" i="29"/>
  <c r="H79" i="29"/>
  <c r="A80" i="29"/>
  <c r="B80" i="29"/>
  <c r="D80" i="29"/>
  <c r="E80" i="29"/>
  <c r="G80" i="29"/>
  <c r="H80" i="29"/>
  <c r="A81" i="29"/>
  <c r="A82" i="29" s="1"/>
  <c r="D17" i="30" s="1"/>
  <c r="D10" i="31" s="1"/>
  <c r="A93" i="29"/>
  <c r="B93" i="29"/>
  <c r="D93" i="29"/>
  <c r="E93" i="29"/>
  <c r="A94" i="29"/>
  <c r="A107" i="29" s="1"/>
  <c r="A108" i="29" s="1"/>
  <c r="D20" i="30" s="1"/>
  <c r="D13" i="31" s="1"/>
  <c r="B94" i="29"/>
  <c r="D94" i="29"/>
  <c r="E94" i="29"/>
  <c r="A95" i="29"/>
  <c r="B95" i="29"/>
  <c r="D95" i="29"/>
  <c r="E95" i="29"/>
  <c r="A96" i="29"/>
  <c r="B96" i="29"/>
  <c r="D96" i="29"/>
  <c r="E96" i="29"/>
  <c r="A97" i="29"/>
  <c r="B97" i="29"/>
  <c r="D97" i="29"/>
  <c r="E97" i="29"/>
  <c r="A98" i="29"/>
  <c r="B98" i="29"/>
  <c r="D98" i="29"/>
  <c r="E98" i="29"/>
  <c r="A99" i="29"/>
  <c r="B99" i="29"/>
  <c r="D99" i="29"/>
  <c r="E99" i="29"/>
  <c r="A100" i="29"/>
  <c r="B100" i="29"/>
  <c r="D100" i="29"/>
  <c r="E100" i="29"/>
  <c r="A101" i="29"/>
  <c r="B101" i="29"/>
  <c r="D101" i="29"/>
  <c r="E101" i="29"/>
  <c r="A102" i="29"/>
  <c r="B102" i="29"/>
  <c r="D102" i="29"/>
  <c r="E102" i="29"/>
  <c r="A103" i="29"/>
  <c r="B103" i="29"/>
  <c r="D103" i="29"/>
  <c r="E103" i="29"/>
  <c r="A104" i="29"/>
  <c r="B104" i="29"/>
  <c r="D104" i="29"/>
  <c r="E104" i="29"/>
  <c r="A105" i="29"/>
  <c r="B105" i="29"/>
  <c r="D105" i="29"/>
  <c r="E105" i="29"/>
  <c r="A106" i="29"/>
  <c r="B106" i="29"/>
  <c r="D106" i="29"/>
  <c r="E106" i="29"/>
  <c r="B107" i="29"/>
  <c r="B108" i="29" s="1"/>
  <c r="D107" i="29"/>
  <c r="D108" i="29" s="1"/>
  <c r="E107" i="29"/>
  <c r="E108" i="29" s="1"/>
  <c r="E23" i="31"/>
  <c r="E26" i="31"/>
  <c r="D64" i="29" l="1"/>
  <c r="G36" i="29"/>
  <c r="E37" i="31"/>
  <c r="E40" i="31" s="1"/>
  <c r="D18" i="29"/>
  <c r="D9" i="30" s="1"/>
  <c r="E38" i="31" s="1"/>
  <c r="D82" i="29"/>
  <c r="D18" i="30" s="1"/>
  <c r="D11" i="31" s="1"/>
  <c r="E13" i="31" s="1"/>
  <c r="A64" i="29"/>
  <c r="G64" i="29"/>
  <c r="F22" i="30"/>
  <c r="D43" i="31"/>
  <c r="E45" i="31" s="1"/>
  <c r="E8" i="31"/>
  <c r="D22" i="30" l="1"/>
  <c r="E14" i="31"/>
  <c r="E24" i="31" s="1"/>
  <c r="E25" i="31" s="1"/>
  <c r="E27" i="31" s="1"/>
  <c r="D49" i="31" s="1"/>
  <c r="E50" i="31" s="1"/>
  <c r="E51"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I-02.07</t>
        </r>
        <r>
          <rPr>
            <sz val="20"/>
            <color rgb="FF000000"/>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I-02.07</t>
        </r>
        <r>
          <rPr>
            <sz val="20"/>
            <color rgb="FF000000"/>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200-000001000000}">
      <text>
        <r>
          <rPr>
            <b/>
            <sz val="20"/>
            <color rgb="FF000000"/>
            <rFont val="Myriad Web Pro"/>
          </rPr>
          <t>I-02.07</t>
        </r>
        <r>
          <rPr>
            <sz val="8"/>
            <color rgb="FF000000"/>
            <rFont val="Tahoma"/>
            <family val="2"/>
          </rPr>
          <t xml:space="preserve">
</t>
        </r>
      </text>
    </comment>
    <comment ref="D3" authorId="0" shapeId="0" xr:uid="{00000000-0006-0000-0200-000002000000}">
      <text>
        <r>
          <rPr>
            <b/>
            <sz val="13"/>
            <color indexed="81"/>
            <rFont val="Myriad Web Pro"/>
          </rPr>
          <t>This cell, and others like it, use the VLOOKUP function (vertical lookup):
 =VLOOKUP(C3,chart,3).
Based on a value in cell C3, the value is returned to this cell from the third column of the corresponding row in the named range called "chart."    The chart was created on the problem worksheet by highlighting the chart of accounts and typing "chart" into the name box in the toolbar.  VLOOKUP and its logical counterpart  for hortizontal data (HLOOKUP) are very useful accounting-related spreadsheet tools.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H1" authorId="0" shapeId="0" xr:uid="{00000000-0006-0000-0300-000001000000}">
      <text>
        <r>
          <rPr>
            <b/>
            <sz val="20"/>
            <color indexed="81"/>
            <rFont val="Myriad Web Pro"/>
          </rPr>
          <t>I-02.07</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400-000001000000}">
      <text>
        <r>
          <rPr>
            <b/>
            <sz val="20"/>
            <color rgb="FF000000"/>
            <rFont val="Myriad Web Pro"/>
          </rPr>
          <t>I-02.07</t>
        </r>
        <r>
          <rPr>
            <sz val="20"/>
            <color rgb="FF000000"/>
            <rFont val="Arial"/>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B2" authorId="0" shapeId="0" xr:uid="{00000000-0006-0000-0500-000001000000}">
      <text>
        <r>
          <rPr>
            <b/>
            <sz val="20"/>
            <color indexed="81"/>
            <rFont val="Myriad Web Pro"/>
          </rPr>
          <t>I-02.07</t>
        </r>
        <r>
          <rPr>
            <sz val="8"/>
            <color indexed="81"/>
            <rFont val="Tahoma"/>
            <family val="2"/>
          </rPr>
          <t xml:space="preserve">
</t>
        </r>
      </text>
    </comment>
  </commentList>
</comments>
</file>

<file path=xl/sharedStrings.xml><?xml version="1.0" encoding="utf-8"?>
<sst xmlns="http://schemas.openxmlformats.org/spreadsheetml/2006/main" count="119" uniqueCount="87">
  <si>
    <t>Liabilities</t>
  </si>
  <si>
    <t>Accounts payable</t>
  </si>
  <si>
    <t>Loan payable</t>
  </si>
  <si>
    <t>Total liabilities</t>
  </si>
  <si>
    <t>Stockholders' equity</t>
  </si>
  <si>
    <t>Capital stock</t>
  </si>
  <si>
    <t>Retained earnings</t>
  </si>
  <si>
    <t>Total stockholders' equity</t>
  </si>
  <si>
    <t>LEI HAN CORPORATION</t>
  </si>
  <si>
    <t>January 16, 20X6</t>
  </si>
  <si>
    <t>Jan. 3, 20X7</t>
  </si>
  <si>
    <t>Jan. 5, 20X7</t>
  </si>
  <si>
    <t>Jan. 6, 20X7</t>
  </si>
  <si>
    <t>Jan. 9, 20X7</t>
  </si>
  <si>
    <t>Jan. 10, 20X7</t>
  </si>
  <si>
    <t>Jan. 15, 20X7</t>
  </si>
  <si>
    <t>Jan. 16, 20X7</t>
  </si>
  <si>
    <t>Interest income</t>
  </si>
  <si>
    <t>Utilities</t>
  </si>
  <si>
    <t>Miscellaneous</t>
  </si>
  <si>
    <t>For the 16 Days Ending January 16, 20X7</t>
  </si>
  <si>
    <t>January 16, 20X7</t>
  </si>
  <si>
    <t>THIS  IS  AN  ELECTRONIC  PROBLEM  ONLY.
NO BLANK  WORKPAPERS  ARE  NECESSARY.
THE  WORKSHEET  IS  NOT  PROTECTED.  IF  YOU  CORRUPT  THE FORMULAS,  JUST DOWNLOAD AGAIN  AND  START  OVER.</t>
  </si>
  <si>
    <t>Total liabilities and equity</t>
    <phoneticPr fontId="2" type="noConversion"/>
  </si>
  <si>
    <t>GENERAL JOURNAL                                                                                                    </t>
    <phoneticPr fontId="2" type="noConversion"/>
  </si>
  <si>
    <t xml:space="preserve"> Page  </t>
    <phoneticPr fontId="2" type="noConversion"/>
  </si>
  <si>
    <t>Accounts receivable</t>
    <phoneticPr fontId="2" type="noConversion"/>
  </si>
  <si>
    <t>Accounts payable</t>
    <phoneticPr fontId="2" type="noConversion"/>
  </si>
  <si>
    <t>Capital stock</t>
    <phoneticPr fontId="2" type="noConversion"/>
  </si>
  <si>
    <t>Retained earnings</t>
    <phoneticPr fontId="2" type="noConversion"/>
  </si>
  <si>
    <t>Interest income</t>
    <phoneticPr fontId="2" type="noConversion"/>
  </si>
  <si>
    <t>Salaries expense</t>
    <phoneticPr fontId="2" type="noConversion"/>
  </si>
  <si>
    <t>Rent expense</t>
    <phoneticPr fontId="2" type="noConversion"/>
  </si>
  <si>
    <t>Miscellaneous expense</t>
    <phoneticPr fontId="2" type="noConversion"/>
  </si>
  <si>
    <t>Loan payable</t>
    <phoneticPr fontId="2" type="noConversion"/>
  </si>
  <si>
    <t>Utilities expense</t>
    <phoneticPr fontId="2" type="noConversion"/>
  </si>
  <si>
    <t>Accounts Receivable</t>
  </si>
  <si>
    <t>Accounts Payable</t>
  </si>
  <si>
    <t>Dividends</t>
  </si>
  <si>
    <t>Capital Stock</t>
  </si>
  <si>
    <t>Revenues</t>
  </si>
  <si>
    <t>Rent Expense</t>
  </si>
  <si>
    <t>Land</t>
  </si>
  <si>
    <t>Loan Payable</t>
  </si>
  <si>
    <t>Retained Earnings</t>
  </si>
  <si>
    <t>Transaction</t>
  </si>
  <si>
    <t>Date</t>
  </si>
  <si>
    <t xml:space="preserve">Description </t>
  </si>
  <si>
    <t>Amount</t>
  </si>
  <si>
    <t>Issued capital stock for cash</t>
  </si>
  <si>
    <t>Provided services on account</t>
  </si>
  <si>
    <t>Provided services for cash</t>
  </si>
  <si>
    <t>Purchased land for note payable</t>
  </si>
  <si>
    <t>Collected cash on account</t>
  </si>
  <si>
    <t>Paid salaries with cash</t>
  </si>
  <si>
    <t>Recorded utilities expense incurred on account</t>
  </si>
  <si>
    <t>Lei Han Corporation uses the following chart of accounts.</t>
  </si>
  <si>
    <t>Cash</t>
  </si>
  <si>
    <t>Interest Income</t>
  </si>
  <si>
    <t>Salaries Expense</t>
  </si>
  <si>
    <t>Utilities Expense</t>
  </si>
  <si>
    <t>Miscellaneous Expense</t>
  </si>
  <si>
    <t>Accounts</t>
  </si>
  <si>
    <t>Debit</t>
  </si>
  <si>
    <t>Credit</t>
  </si>
  <si>
    <t>Chart #</t>
  </si>
  <si>
    <t>Trial Balance</t>
  </si>
  <si>
    <t>Debits</t>
  </si>
  <si>
    <t>Credits</t>
  </si>
  <si>
    <t xml:space="preserve">Cash </t>
  </si>
  <si>
    <t>Income Statement</t>
  </si>
  <si>
    <t>Services to customers</t>
  </si>
  <si>
    <t xml:space="preserve"> </t>
  </si>
  <si>
    <t>Expenses</t>
  </si>
  <si>
    <t>Salaries</t>
  </si>
  <si>
    <t>Rent</t>
  </si>
  <si>
    <t>Net income</t>
  </si>
  <si>
    <t>Statement of Retained Earnings</t>
  </si>
  <si>
    <t>Beginning retained earnings</t>
  </si>
  <si>
    <t>Plus: Net income</t>
  </si>
  <si>
    <t>Less: Dividends</t>
  </si>
  <si>
    <t>Ending retained earnings</t>
  </si>
  <si>
    <t>Balance Sheet</t>
  </si>
  <si>
    <t>Assets</t>
  </si>
  <si>
    <t>Accounts receivable</t>
  </si>
  <si>
    <t>Total assets</t>
  </si>
  <si>
    <r>
      <t xml:space="preserve">There are numerous commercial accounting software packages, and they greatly simplify the drudgery of basic accounting tasks.  Each software package has its unique features and strengths.  Even a very basic spreadsheet can be developed to handle much of the day-to-day bookkeeping.  This problem illustrates the benefits of an electronic system.  You only need to select the transaction number and the account numbers you wish to debit or credit (in the shaded portions of the </t>
    </r>
    <r>
      <rPr>
        <i/>
        <u/>
        <sz val="10"/>
        <rFont val="Calibri"/>
        <family val="2"/>
        <scheme val="minor"/>
      </rPr>
      <t>journal worksheet</t>
    </r>
    <r>
      <rPr>
        <sz val="10"/>
        <rFont val="Calibri"/>
        <family val="2"/>
        <scheme val="minor"/>
      </rPr>
      <t xml:space="preserve">) .  Then, enter the dollar value for the debit.  The rest will be automatic.
Your assignment is to enter the following seven transactions in Lei Han Corporation's electronic </t>
    </r>
    <r>
      <rPr>
        <i/>
        <u/>
        <sz val="10"/>
        <rFont val="Calibri"/>
        <family val="2"/>
        <scheme val="minor"/>
      </rPr>
      <t>journal worksheet</t>
    </r>
    <r>
      <rPr>
        <sz val="10"/>
        <rFont val="Calibri"/>
        <family val="2"/>
        <scheme val="minor"/>
      </rPr>
      <t xml:space="preserve">, and print the resulting financial statements from the </t>
    </r>
    <r>
      <rPr>
        <i/>
        <u/>
        <sz val="10"/>
        <rFont val="Calibri"/>
        <family val="2"/>
        <scheme val="minor"/>
      </rPr>
      <t>financials worksheet</t>
    </r>
    <r>
      <rPr>
        <sz val="10"/>
        <rFont val="Calibri"/>
        <family val="2"/>
        <scheme val="minor"/>
      </rPr>
      <t>.  You can view the T-accounts worksheet and trial balance worksheet if you wish, but no action is required on those pages.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</si>
</sst>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2" formatCode="_(&quot;$&quot;* #,##0_);_(&quot;$&quot;* \(#,##0\);_(&quot;$&quot;* &quot;-&quot;_);_(@_)"/>
    <numFmt numFmtId="41" formatCode="_(* #,##0_);_(* \(#,##0\);_(* &quot;-&quot;_);_(@_)"/>
    <numFmt numFmtId="164" formatCode="[$-409]mmmm\ d\,\ yyyy;@"/>
    <numFmt numFmtId="165" formatCode="[$-409]dd\-mmm\-yy;@"/>
  </numFmts>
  <fonts count="29">
    <font>
      <sz val="10"/>
      <name val="Arial"/>
    </font>
    <font>
      <sz val="10"/>
      <name val="Arial"/>
      <family val="2"/>
    </font>
    <font>
      <sz val="8"/>
      <name val="Arial"/>
      <family val="2"/>
    </font>
    <font>
      <sz val="8"/>
      <color indexed="81"/>
      <name val="Tahoma"/>
      <family val="2"/>
    </font>
    <font>
      <sz val="10"/>
      <name val="Myriad Web Pro"/>
    </font>
    <font>
      <b/>
      <sz val="20"/>
      <color indexed="81"/>
      <name val="Myriad Web Pro"/>
    </font>
    <font>
      <sz val="10"/>
      <name val="Myriad Web Pro"/>
    </font>
    <font>
      <b/>
      <sz val="10"/>
      <color indexed="9"/>
      <name val="Myriad Web Pro"/>
    </font>
    <font>
      <sz val="10"/>
      <color indexed="16"/>
      <name val="Myriad Web Pro"/>
    </font>
    <font>
      <sz val="10"/>
      <color indexed="16"/>
      <name val="Myriad Pro"/>
    </font>
    <font>
      <sz val="10"/>
      <name val="Myriad Pro"/>
    </font>
    <font>
      <i/>
      <sz val="10"/>
      <name val="Myriad Web Pro"/>
    </font>
    <font>
      <sz val="12"/>
      <color indexed="12"/>
      <name val="Arial"/>
      <family val="2"/>
    </font>
    <font>
      <sz val="12"/>
      <name val="Myriad Pro"/>
    </font>
    <font>
      <sz val="12"/>
      <color indexed="16"/>
      <name val="Myriad Pro"/>
    </font>
    <font>
      <b/>
      <sz val="13"/>
      <color indexed="81"/>
      <name val="Myriad Web Pro"/>
    </font>
    <font>
      <sz val="10"/>
      <name val="Calibri"/>
      <family val="2"/>
      <scheme val="minor"/>
    </font>
    <font>
      <i/>
      <u/>
      <sz val="10"/>
      <name val="Calibri"/>
      <family val="2"/>
      <scheme val="minor"/>
    </font>
    <font>
      <b/>
      <sz val="20"/>
      <color rgb="FF000000"/>
      <name val="Myriad Web Pro"/>
    </font>
    <font>
      <sz val="20"/>
      <color rgb="FF000000"/>
      <name val="Arial"/>
      <family val="2"/>
    </font>
    <font>
      <b/>
      <sz val="10"/>
      <color indexed="9"/>
      <name val="Calibri"/>
      <family val="2"/>
      <scheme val="minor"/>
    </font>
    <font>
      <sz val="10"/>
      <color indexed="16"/>
      <name val="Calibri"/>
      <family val="2"/>
      <scheme val="minor"/>
    </font>
    <font>
      <i/>
      <sz val="10"/>
      <name val="Calibri"/>
      <family val="2"/>
      <scheme val="minor"/>
    </font>
    <font>
      <i/>
      <sz val="10"/>
      <color indexed="16"/>
      <name val="Calibri"/>
      <family val="2"/>
      <scheme val="minor"/>
    </font>
    <font>
      <sz val="8"/>
      <color rgb="FF000000"/>
      <name val="Tahoma"/>
      <family val="2"/>
    </font>
    <font>
      <sz val="10"/>
      <color indexed="12"/>
      <name val="Calibri"/>
      <family val="2"/>
      <scheme val="minor"/>
    </font>
    <font>
      <b/>
      <sz val="10"/>
      <name val="Calibri"/>
      <family val="2"/>
      <scheme val="minor"/>
    </font>
    <font>
      <u val="singleAccounting"/>
      <sz val="10"/>
      <name val="Calibri"/>
      <family val="2"/>
      <scheme val="minor"/>
    </font>
    <font>
      <u val="doubleAccounting"/>
      <sz val="10"/>
      <name val="Calibri"/>
      <family val="2"/>
      <scheme val="minor"/>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gray0625">
        <bgColor indexed="9"/>
      </patternFill>
    </fill>
    <fill>
      <patternFill patternType="gray0625"/>
    </fill>
  </fills>
  <borders count="17">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s>
  <cellStyleXfs count="23">
    <xf numFmtId="0" fontId="0" fillId="0" borderId="0"/>
    <xf numFmtId="0" fontId="6" fillId="2" borderId="0" applyNumberFormat="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9" fillId="4" borderId="0">
      <alignment horizontal="left" vertical="center" wrapText="1" indent="1"/>
    </xf>
    <xf numFmtId="3" fontId="10" fillId="4" borderId="3" applyFont="0" applyAlignment="0">
      <alignment horizontal="center" vertical="center" wrapText="1"/>
    </xf>
    <xf numFmtId="0" fontId="4" fillId="4" borderId="0">
      <alignment horizontal="center" vertical="center" wrapText="1"/>
    </xf>
    <xf numFmtId="0" fontId="11" fillId="4" borderId="4">
      <alignment horizontal="justify" vertical="center" wrapText="1"/>
    </xf>
    <xf numFmtId="0" fontId="12" fillId="5" borderId="0" applyFont="0" applyAlignment="0">
      <alignment horizontal="center" vertical="center" wrapText="1"/>
    </xf>
    <xf numFmtId="0" fontId="7" fillId="5" borderId="3" applyAlignment="0">
      <alignment horizontal="center" vertical="center" wrapText="1"/>
    </xf>
    <xf numFmtId="165" fontId="13" fillId="6" borderId="5" applyNumberFormat="0" applyFont="0" applyFill="0" applyAlignment="0">
      <alignment horizontal="left" vertical="center" wrapText="1"/>
    </xf>
    <xf numFmtId="165" fontId="4" fillId="0" borderId="5" applyNumberFormat="0" applyFont="0" applyFill="0" applyAlignment="0">
      <alignment horizontal="center" vertical="center" wrapText="1"/>
    </xf>
    <xf numFmtId="165"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5" fontId="4" fillId="6" borderId="8" applyNumberFormat="0" applyBorder="0" applyAlignment="0">
      <alignment horizontal="left" vertical="center" wrapText="1"/>
    </xf>
    <xf numFmtId="0" fontId="4" fillId="4" borderId="0" applyFill="0">
      <alignment vertical="center" wrapText="1"/>
    </xf>
    <xf numFmtId="0" fontId="14" fillId="0" borderId="0">
      <alignment horizontal="left" vertical="center" wrapText="1"/>
    </xf>
    <xf numFmtId="0" fontId="13" fillId="0" borderId="0">
      <alignment horizontal="left" vertical="center" wrapText="1"/>
    </xf>
    <xf numFmtId="0" fontId="4" fillId="9" borderId="0" applyNumberFormat="0" applyAlignment="0">
      <alignment vertical="center"/>
    </xf>
    <xf numFmtId="0" fontId="7" fillId="10" borderId="0" applyNumberFormat="0" applyAlignment="0"/>
  </cellStyleXfs>
  <cellXfs count="91">
    <xf numFmtId="0" fontId="0" fillId="0" borderId="0" xfId="0"/>
    <xf numFmtId="0" fontId="16" fillId="0" borderId="0" xfId="0" applyFont="1" applyAlignment="1">
      <alignment horizontal="justify" vertical="top" wrapText="1"/>
    </xf>
    <xf numFmtId="0" fontId="16" fillId="0" borderId="0" xfId="0" applyFont="1"/>
    <xf numFmtId="0" fontId="16" fillId="0" borderId="9" xfId="0" applyFont="1" applyBorder="1" applyAlignment="1">
      <alignment horizontal="center" vertical="top" wrapText="1"/>
    </xf>
    <xf numFmtId="0" fontId="16" fillId="0" borderId="0" xfId="0" applyFont="1" applyBorder="1" applyAlignment="1">
      <alignment horizontal="center" vertical="top" wrapText="1"/>
    </xf>
    <xf numFmtId="0" fontId="16" fillId="0" borderId="0" xfId="0" applyFont="1" applyAlignment="1">
      <alignment horizontal="center" vertical="top" wrapText="1"/>
    </xf>
    <xf numFmtId="1" fontId="16" fillId="0" borderId="0" xfId="0" applyNumberFormat="1" applyFont="1" applyAlignment="1">
      <alignment horizontal="center" vertical="center" wrapText="1"/>
    </xf>
    <xf numFmtId="0" fontId="16" fillId="0" borderId="0" xfId="0" applyFont="1" applyAlignment="1">
      <alignment vertical="center"/>
    </xf>
    <xf numFmtId="164" fontId="16" fillId="0" borderId="0" xfId="0" applyNumberFormat="1" applyFont="1" applyAlignment="1">
      <alignment horizontal="center" vertical="center"/>
    </xf>
    <xf numFmtId="0" fontId="16" fillId="0" borderId="0" xfId="0" applyFont="1" applyAlignment="1">
      <alignment vertical="top"/>
    </xf>
    <xf numFmtId="6" fontId="16" fillId="0" borderId="0" xfId="0" applyNumberFormat="1" applyFont="1" applyAlignment="1">
      <alignment vertical="top"/>
    </xf>
    <xf numFmtId="38" fontId="16" fillId="0" borderId="0" xfId="0" applyNumberFormat="1" applyFont="1" applyAlignment="1">
      <alignment vertical="top"/>
    </xf>
    <xf numFmtId="0" fontId="16" fillId="0" borderId="0" xfId="0" applyFont="1" applyAlignment="1"/>
    <xf numFmtId="0" fontId="16" fillId="0" borderId="0" xfId="0" applyFont="1" applyAlignment="1">
      <alignment horizontal="center" vertical="center"/>
    </xf>
    <xf numFmtId="0" fontId="16" fillId="0" borderId="0" xfId="0" applyFont="1" applyAlignment="1">
      <alignment vertical="top" wrapText="1"/>
    </xf>
    <xf numFmtId="0" fontId="16" fillId="0" borderId="0" xfId="18" applyFont="1" applyFill="1">
      <alignment vertical="center" wrapText="1"/>
    </xf>
    <xf numFmtId="0" fontId="16" fillId="0" borderId="0" xfId="18" applyFont="1" applyFill="1">
      <alignment vertical="center" wrapText="1"/>
    </xf>
    <xf numFmtId="0" fontId="20" fillId="5" borderId="3" xfId="11" applyFont="1" applyBorder="1" applyAlignment="1">
      <alignment horizontal="left" vertical="center" wrapText="1"/>
    </xf>
    <xf numFmtId="0" fontId="20" fillId="5" borderId="3" xfId="11" applyFont="1" applyBorder="1" applyAlignment="1">
      <alignment horizontal="left" vertical="center"/>
    </xf>
    <xf numFmtId="0" fontId="20" fillId="5" borderId="3" xfId="11" applyFont="1" applyBorder="1" applyAlignment="1">
      <alignment horizontal="center" vertical="center"/>
    </xf>
    <xf numFmtId="0" fontId="20" fillId="5" borderId="3" xfId="11" applyFont="1" applyBorder="1" applyAlignment="1">
      <alignment horizontal="center" vertical="center" wrapText="1"/>
    </xf>
    <xf numFmtId="0" fontId="20" fillId="5" borderId="3" xfId="11" applyFont="1" applyBorder="1" applyAlignment="1">
      <alignment vertical="center" wrapText="1"/>
    </xf>
    <xf numFmtId="0" fontId="21" fillId="11"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21" fillId="0" borderId="3" xfId="0" applyFont="1" applyFill="1" applyBorder="1" applyAlignment="1">
      <alignment vertical="center" wrapText="1"/>
    </xf>
    <xf numFmtId="3" fontId="21" fillId="12" borderId="3" xfId="0" applyNumberFormat="1" applyFont="1" applyFill="1" applyBorder="1" applyAlignment="1">
      <alignment horizontal="right" vertical="center" wrapText="1"/>
    </xf>
    <xf numFmtId="0" fontId="21" fillId="0" borderId="3" xfId="0" applyFont="1" applyBorder="1" applyAlignment="1">
      <alignment vertical="center"/>
    </xf>
    <xf numFmtId="0" fontId="21" fillId="0" borderId="3" xfId="0" applyFont="1" applyFill="1" applyBorder="1" applyAlignment="1">
      <alignment horizontal="left" vertical="center" wrapText="1" indent="2"/>
    </xf>
    <xf numFmtId="3" fontId="21" fillId="0" borderId="3" xfId="0" applyNumberFormat="1" applyFont="1" applyFill="1" applyBorder="1" applyAlignment="1">
      <alignment horizontal="right" vertical="center" wrapText="1"/>
    </xf>
    <xf numFmtId="0" fontId="22" fillId="0" borderId="3" xfId="0" applyFont="1" applyFill="1" applyBorder="1" applyAlignment="1">
      <alignment horizontal="left" vertical="center" wrapText="1"/>
    </xf>
    <xf numFmtId="0" fontId="23" fillId="0" borderId="3" xfId="0" applyFont="1" applyFill="1" applyBorder="1" applyAlignment="1">
      <alignment vertical="center" wrapText="1"/>
    </xf>
    <xf numFmtId="0" fontId="16" fillId="5" borderId="0" xfId="10" applyFont="1" applyAlignment="1"/>
    <xf numFmtId="0" fontId="16" fillId="0" borderId="9" xfId="0" applyFont="1" applyBorder="1" applyAlignment="1">
      <alignment horizontal="center" wrapText="1"/>
    </xf>
    <xf numFmtId="0" fontId="16" fillId="0" borderId="10" xfId="0" applyFont="1" applyBorder="1"/>
    <xf numFmtId="0" fontId="21" fillId="0" borderId="0" xfId="0" applyFont="1" applyBorder="1"/>
    <xf numFmtId="0" fontId="16" fillId="0" borderId="11" xfId="0" applyFont="1" applyBorder="1"/>
    <xf numFmtId="0" fontId="16" fillId="0" borderId="12" xfId="0" applyFont="1" applyBorder="1"/>
    <xf numFmtId="0" fontId="21" fillId="0" borderId="14" xfId="0" applyFont="1" applyBorder="1"/>
    <xf numFmtId="0" fontId="16" fillId="0" borderId="0" xfId="0" applyFont="1" applyBorder="1"/>
    <xf numFmtId="0" fontId="21" fillId="0" borderId="13" xfId="0" applyFont="1" applyBorder="1"/>
    <xf numFmtId="0" fontId="25" fillId="0" borderId="11" xfId="0" applyFont="1" applyBorder="1"/>
    <xf numFmtId="0" fontId="25" fillId="0" borderId="13" xfId="0" applyFont="1" applyBorder="1"/>
    <xf numFmtId="0" fontId="21" fillId="0" borderId="15" xfId="0" applyFont="1" applyBorder="1"/>
    <xf numFmtId="0" fontId="16" fillId="0" borderId="9" xfId="0" applyFont="1" applyBorder="1"/>
    <xf numFmtId="0" fontId="25" fillId="0" borderId="0" xfId="0" applyFont="1" applyBorder="1"/>
    <xf numFmtId="0" fontId="16" fillId="0" borderId="0" xfId="0" applyFont="1" applyAlignment="1">
      <alignment wrapText="1"/>
    </xf>
    <xf numFmtId="0" fontId="20" fillId="10" borderId="0" xfId="22" applyFont="1" applyBorder="1" applyAlignment="1"/>
    <xf numFmtId="0" fontId="20" fillId="10" borderId="0" xfId="22" applyFont="1" applyBorder="1" applyAlignment="1">
      <alignment horizontal="center" vertical="center"/>
    </xf>
    <xf numFmtId="0" fontId="20" fillId="10" borderId="0" xfId="22" applyFont="1" applyBorder="1" applyAlignment="1">
      <alignment vertical="center"/>
    </xf>
    <xf numFmtId="49" fontId="20" fillId="10" borderId="0" xfId="22" applyNumberFormat="1" applyFont="1" applyBorder="1" applyAlignment="1">
      <alignment horizontal="center" vertical="center"/>
    </xf>
    <xf numFmtId="0" fontId="20" fillId="10" borderId="0" xfId="22" applyFont="1" applyBorder="1" applyAlignment="1">
      <alignment horizontal="center"/>
    </xf>
    <xf numFmtId="0" fontId="16" fillId="0" borderId="0" xfId="21" applyFont="1" applyFill="1" applyAlignment="1">
      <alignment vertical="center"/>
    </xf>
    <xf numFmtId="41" fontId="16" fillId="0" borderId="0" xfId="21" applyNumberFormat="1" applyFont="1" applyFill="1" applyAlignment="1">
      <alignment horizontal="left" vertical="center"/>
    </xf>
    <xf numFmtId="0" fontId="16" fillId="0" borderId="0" xfId="21" applyFont="1" applyFill="1" applyAlignment="1">
      <alignment horizontal="center" vertical="center" wrapText="1"/>
    </xf>
    <xf numFmtId="0" fontId="16" fillId="0" borderId="0" xfId="21" applyFont="1" applyFill="1" applyAlignment="1">
      <alignment vertical="center" wrapText="1"/>
    </xf>
    <xf numFmtId="42" fontId="16" fillId="0" borderId="0" xfId="21" applyNumberFormat="1" applyFont="1" applyFill="1" applyAlignment="1">
      <alignment vertical="center"/>
    </xf>
    <xf numFmtId="41" fontId="16" fillId="0" borderId="0" xfId="21" applyNumberFormat="1" applyFont="1" applyFill="1" applyAlignment="1">
      <alignment vertical="center"/>
    </xf>
    <xf numFmtId="42" fontId="16" fillId="0" borderId="0" xfId="0" applyNumberFormat="1" applyFont="1" applyFill="1" applyAlignment="1">
      <alignment vertical="center"/>
    </xf>
    <xf numFmtId="41" fontId="16" fillId="0" borderId="0" xfId="21" applyNumberFormat="1" applyFont="1" applyFill="1" applyAlignment="1">
      <alignment horizontal="left" vertical="center" wrapText="1"/>
    </xf>
    <xf numFmtId="41" fontId="16" fillId="0" borderId="0" xfId="21" applyNumberFormat="1" applyFont="1" applyFill="1" applyAlignment="1">
      <alignment horizontal="right" vertical="center" wrapText="1"/>
    </xf>
    <xf numFmtId="42" fontId="16" fillId="0" borderId="16" xfId="21" applyNumberFormat="1" applyFont="1" applyFill="1" applyBorder="1" applyAlignment="1">
      <alignment vertical="center"/>
    </xf>
    <xf numFmtId="0" fontId="16" fillId="0" borderId="0" xfId="21" applyFont="1" applyFill="1" applyAlignment="1">
      <alignment wrapText="1"/>
    </xf>
    <xf numFmtId="41" fontId="16" fillId="0" borderId="0" xfId="21" applyNumberFormat="1" applyFont="1" applyFill="1" applyAlignment="1">
      <alignment horizontal="left"/>
    </xf>
    <xf numFmtId="41" fontId="16" fillId="0" borderId="0" xfId="21" applyNumberFormat="1" applyFont="1" applyFill="1" applyAlignment="1"/>
    <xf numFmtId="41" fontId="16" fillId="0" borderId="0" xfId="21" applyNumberFormat="1" applyFont="1" applyFill="1" applyAlignment="1">
      <alignment horizontal="center" wrapText="1"/>
    </xf>
    <xf numFmtId="0" fontId="16" fillId="0" borderId="0" xfId="21" applyFont="1" applyFill="1" applyAlignment="1"/>
    <xf numFmtId="0" fontId="20" fillId="10" borderId="0" xfId="22" applyFont="1"/>
    <xf numFmtId="0" fontId="20" fillId="3" borderId="0" xfId="3" applyFont="1" applyBorder="1">
      <alignment horizontal="center" vertical="center"/>
    </xf>
    <xf numFmtId="0" fontId="20" fillId="3" borderId="0" xfId="3" applyFont="1" applyBorder="1">
      <alignment horizontal="center" vertical="center"/>
    </xf>
    <xf numFmtId="0" fontId="16" fillId="0" borderId="0" xfId="0" applyFont="1" applyFill="1" applyBorder="1"/>
    <xf numFmtId="41" fontId="26" fillId="0" borderId="0" xfId="0" applyNumberFormat="1" applyFont="1" applyFill="1" applyBorder="1" applyAlignment="1">
      <alignment horizontal="left"/>
    </xf>
    <xf numFmtId="41" fontId="16" fillId="0" borderId="0" xfId="0" applyNumberFormat="1" applyFont="1" applyFill="1" applyBorder="1" applyAlignment="1">
      <alignment horizontal="left"/>
    </xf>
    <xf numFmtId="0" fontId="16" fillId="0" borderId="0" xfId="0" applyFont="1" applyFill="1" applyBorder="1" applyAlignment="1">
      <alignment wrapText="1"/>
    </xf>
    <xf numFmtId="41" fontId="16" fillId="0" borderId="0" xfId="0" applyNumberFormat="1" applyFont="1" applyFill="1" applyBorder="1" applyAlignment="1">
      <alignment horizontal="left" indent="1"/>
    </xf>
    <xf numFmtId="42" fontId="16" fillId="0" borderId="0" xfId="0" applyNumberFormat="1" applyFont="1" applyFill="1" applyBorder="1"/>
    <xf numFmtId="0" fontId="16" fillId="0" borderId="0" xfId="0" applyFont="1" applyAlignment="1">
      <alignment horizontal="left" indent="2"/>
    </xf>
    <xf numFmtId="41" fontId="27" fillId="0" borderId="0" xfId="0" applyNumberFormat="1" applyFont="1" applyFill="1" applyBorder="1"/>
    <xf numFmtId="41" fontId="16" fillId="0" borderId="0" xfId="0" applyNumberFormat="1" applyFont="1" applyFill="1" applyBorder="1"/>
    <xf numFmtId="42" fontId="28" fillId="0" borderId="0" xfId="0" applyNumberFormat="1" applyFont="1" applyFill="1" applyBorder="1"/>
    <xf numFmtId="0" fontId="16" fillId="3" borderId="0" xfId="2" applyFont="1"/>
    <xf numFmtId="41" fontId="16" fillId="0" borderId="0" xfId="0" applyNumberFormat="1" applyFont="1" applyFill="1" applyBorder="1" applyAlignment="1">
      <alignment horizontal="right" wrapText="1"/>
    </xf>
    <xf numFmtId="0" fontId="16" fillId="0" borderId="0" xfId="0" applyFont="1" applyFill="1"/>
    <xf numFmtId="0" fontId="26" fillId="0" borderId="0" xfId="0" applyFont="1" applyFill="1" applyBorder="1" applyAlignment="1">
      <alignment wrapText="1"/>
    </xf>
    <xf numFmtId="0" fontId="16" fillId="0" borderId="0" xfId="0" applyFont="1" applyFill="1" applyBorder="1" applyAlignment="1">
      <alignment horizontal="left" wrapText="1"/>
    </xf>
    <xf numFmtId="0" fontId="16" fillId="0" borderId="0" xfId="0" applyFont="1" applyFill="1" applyBorder="1" applyAlignment="1">
      <alignment horizontal="left" wrapText="1" indent="1"/>
    </xf>
    <xf numFmtId="42" fontId="16" fillId="0" borderId="0" xfId="0" applyNumberFormat="1" applyFont="1" applyFill="1" applyBorder="1" applyAlignment="1">
      <alignment horizontal="right" wrapText="1"/>
    </xf>
    <xf numFmtId="0" fontId="16" fillId="0" borderId="0" xfId="0" applyFont="1" applyFill="1" applyBorder="1" applyAlignment="1">
      <alignment horizontal="center" wrapText="1"/>
    </xf>
    <xf numFmtId="41" fontId="16" fillId="0" borderId="0" xfId="0" applyNumberFormat="1" applyFont="1" applyFill="1" applyBorder="1" applyAlignment="1">
      <alignment horizontal="center" wrapText="1"/>
    </xf>
    <xf numFmtId="41" fontId="16" fillId="0" borderId="0" xfId="0" applyNumberFormat="1" applyFont="1" applyFill="1" applyBorder="1" applyAlignment="1">
      <alignment horizontal="left" indent="2"/>
    </xf>
  </cellXfs>
  <cellStyles count="23">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POA" xfId="18" xr:uid="{00000000-0005-0000-0000-000012000000}"/>
    <cellStyle name="POAanswer" xfId="19" xr:uid="{00000000-0005-0000-0000-000013000000}"/>
    <cellStyle name="POAhead" xfId="20" xr:uid="{00000000-0005-0000-0000-000014000000}"/>
    <cellStyle name="trialbody" xfId="21" xr:uid="{00000000-0005-0000-0000-000015000000}"/>
    <cellStyle name="trialhead" xfId="22"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0EDF0"/>
      <rgbColor rgb="00CCFFFF"/>
      <rgbColor rgb="00CCFFCC"/>
      <rgbColor rgb="00FFFF99"/>
      <rgbColor rgb="002C3B62"/>
      <rgbColor rgb="006C602B"/>
      <rgbColor rgb="00F6F7F5"/>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1473200</xdr:colOff>
      <xdr:row>2</xdr:row>
      <xdr:rowOff>190500</xdr:rowOff>
    </xdr:from>
    <xdr:to>
      <xdr:col>3</xdr:col>
      <xdr:colOff>1854200</xdr:colOff>
      <xdr:row>5</xdr:row>
      <xdr:rowOff>63500</xdr:rowOff>
    </xdr:to>
    <xdr:pic>
      <xdr:nvPicPr>
        <xdr:cNvPr id="25646" name="Picture 2" descr="lightbulb.jpg">
          <a:extLst>
            <a:ext uri="{FF2B5EF4-FFF2-40B4-BE49-F238E27FC236}">
              <a16:creationId xmlns:a16="http://schemas.microsoft.com/office/drawing/2014/main" id="{9D50F6BB-9A5B-884D-9616-555D95C9C7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8300" y="723900"/>
          <a:ext cx="3810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arry%20Walther/My%20Documents/cpa1biz/cpa1biz/chapter%202/I-02.04/I-02.04%20Instruc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Larry%20Walther/My%20Documents/cpa1biz/cpa1biz/chapter%202/B-02.08/B-02.08%20Instruc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
      <sheetName val="Worksheet(a)"/>
      <sheetName val="Worksheet(b)"/>
      <sheetName val="Worksheet(c)"/>
      <sheetName val="Worksheet(d)"/>
      <sheetName val="Solution(a)"/>
      <sheetName val="Solution(b)"/>
      <sheetName val="Solution(c)"/>
      <sheetName val="Solution(d)"/>
    </sheetNames>
    <sheetDataSet>
      <sheetData sheetId="0">
        <row r="2">
          <cell r="B2" t="str">
            <v xml:space="preserve">Cash </v>
          </cell>
        </row>
        <row r="3">
          <cell r="B3" t="str">
            <v>Accounts Receivable</v>
          </cell>
        </row>
        <row r="4">
          <cell r="B4" t="str">
            <v>Land</v>
          </cell>
        </row>
        <row r="5">
          <cell r="B5" t="str">
            <v>Accounts Payable</v>
          </cell>
        </row>
        <row r="6">
          <cell r="B6" t="str">
            <v>Loan Payable</v>
          </cell>
        </row>
        <row r="7">
          <cell r="B7" t="str">
            <v>Capital Stock</v>
          </cell>
        </row>
        <row r="8">
          <cell r="B8" t="str">
            <v>Retained Earnings</v>
          </cell>
        </row>
        <row r="9">
          <cell r="B9" t="str">
            <v>Dividends</v>
          </cell>
        </row>
        <row r="10">
          <cell r="B10" t="str">
            <v>Revenues</v>
          </cell>
        </row>
        <row r="11">
          <cell r="B11" t="str">
            <v>Salaries Expense</v>
          </cell>
        </row>
        <row r="12">
          <cell r="B12" t="str">
            <v>Rent Expense</v>
          </cell>
        </row>
        <row r="13">
          <cell r="B13" t="str">
            <v>Supplies Expense</v>
          </cell>
        </row>
        <row r="14">
          <cell r="B14" t="str">
            <v>Interest Expense</v>
          </cell>
        </row>
      </sheetData>
      <sheetData sheetId="1"/>
      <sheetData sheetId="2" refreshError="1"/>
      <sheetData sheetId="3" refreshError="1"/>
      <sheetData sheetId="4" refreshError="1"/>
      <sheetData sheetId="5"/>
      <sheetData sheetId="6" refreshError="1"/>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
      <sheetName val="Worksheet"/>
      <sheetName val="Solution"/>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drawing" Target="../drawings/drawing1.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vmlDrawing" Target="../drawings/vmlDrawing7.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vmlDrawing" Target="../drawings/vmlDrawing9.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2.vml"/><Relationship Id="rId1" Type="http://schemas.openxmlformats.org/officeDocument/2006/relationships/vmlDrawing" Target="../drawings/vmlDrawing1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showGridLines="0" tabSelected="1" workbookViewId="0">
      <selection sqref="A1:G1"/>
    </sheetView>
  </sheetViews>
  <sheetFormatPr baseColWidth="10" defaultColWidth="8.83203125" defaultRowHeight="14"/>
  <cols>
    <col min="1" max="1" width="13" style="2" customWidth="1"/>
    <col min="2" max="2" width="1.5" style="2" customWidth="1"/>
    <col min="3" max="3" width="12.33203125" style="2" customWidth="1"/>
    <col min="4" max="4" width="3" style="2" customWidth="1"/>
    <col min="5" max="5" width="34.83203125" style="2" customWidth="1"/>
    <col min="6" max="6" width="3.1640625" style="2" customWidth="1"/>
    <col min="7" max="7" width="10" style="2" customWidth="1"/>
    <col min="8" max="16384" width="8.83203125" style="2"/>
  </cols>
  <sheetData>
    <row r="1" spans="1:7" ht="146" customHeight="1">
      <c r="A1" s="1" t="s">
        <v>86</v>
      </c>
      <c r="B1" s="1"/>
      <c r="C1" s="1"/>
      <c r="D1" s="1"/>
      <c r="E1" s="1"/>
      <c r="F1" s="1"/>
      <c r="G1" s="1"/>
    </row>
    <row r="2" spans="1:7" ht="18" customHeight="1">
      <c r="A2" s="3" t="s">
        <v>45</v>
      </c>
      <c r="C2" s="3" t="s">
        <v>46</v>
      </c>
      <c r="D2" s="4"/>
      <c r="E2" s="3" t="s">
        <v>47</v>
      </c>
      <c r="F2" s="5"/>
      <c r="G2" s="3" t="s">
        <v>48</v>
      </c>
    </row>
    <row r="3" spans="1:7" ht="8.25" customHeight="1">
      <c r="A3" s="4"/>
      <c r="C3" s="4"/>
      <c r="D3" s="4"/>
      <c r="E3" s="4"/>
      <c r="F3" s="5"/>
      <c r="G3" s="4"/>
    </row>
    <row r="4" spans="1:7" ht="18" customHeight="1">
      <c r="A4" s="6">
        <v>701001</v>
      </c>
      <c r="B4" s="7"/>
      <c r="C4" s="8" t="s">
        <v>10</v>
      </c>
      <c r="D4" s="7"/>
      <c r="E4" s="7" t="s">
        <v>49</v>
      </c>
      <c r="F4" s="9"/>
      <c r="G4" s="10">
        <v>25000</v>
      </c>
    </row>
    <row r="5" spans="1:7" ht="18" customHeight="1">
      <c r="A5" s="6">
        <v>701002</v>
      </c>
      <c r="B5" s="7"/>
      <c r="C5" s="8" t="s">
        <v>11</v>
      </c>
      <c r="D5" s="7"/>
      <c r="E5" s="7" t="s">
        <v>52</v>
      </c>
      <c r="F5" s="9"/>
      <c r="G5" s="11">
        <v>30000</v>
      </c>
    </row>
    <row r="6" spans="1:7" ht="18" customHeight="1">
      <c r="A6" s="6">
        <v>701003</v>
      </c>
      <c r="B6" s="7"/>
      <c r="C6" s="8" t="s">
        <v>12</v>
      </c>
      <c r="D6" s="7"/>
      <c r="E6" s="7" t="s">
        <v>50</v>
      </c>
      <c r="F6" s="9"/>
      <c r="G6" s="11">
        <v>10000</v>
      </c>
    </row>
    <row r="7" spans="1:7" ht="18" customHeight="1">
      <c r="A7" s="6">
        <v>701004</v>
      </c>
      <c r="B7" s="7"/>
      <c r="C7" s="8" t="s">
        <v>13</v>
      </c>
      <c r="D7" s="7"/>
      <c r="E7" s="7" t="s">
        <v>51</v>
      </c>
      <c r="F7" s="9"/>
      <c r="G7" s="11">
        <v>5000</v>
      </c>
    </row>
    <row r="8" spans="1:7" ht="18" customHeight="1">
      <c r="A8" s="6">
        <v>701005</v>
      </c>
      <c r="B8" s="7"/>
      <c r="C8" s="8" t="s">
        <v>14</v>
      </c>
      <c r="D8" s="7"/>
      <c r="E8" s="7" t="s">
        <v>53</v>
      </c>
      <c r="F8" s="9"/>
      <c r="G8" s="11">
        <v>4000</v>
      </c>
    </row>
    <row r="9" spans="1:7" ht="18" customHeight="1">
      <c r="A9" s="6">
        <v>701006</v>
      </c>
      <c r="B9" s="7"/>
      <c r="C9" s="8" t="s">
        <v>15</v>
      </c>
      <c r="D9" s="7"/>
      <c r="E9" s="7" t="s">
        <v>54</v>
      </c>
      <c r="F9" s="9"/>
      <c r="G9" s="11">
        <v>7000</v>
      </c>
    </row>
    <row r="10" spans="1:7" ht="18" customHeight="1">
      <c r="A10" s="6">
        <v>701007</v>
      </c>
      <c r="B10" s="7"/>
      <c r="C10" s="8" t="s">
        <v>16</v>
      </c>
      <c r="D10" s="7"/>
      <c r="E10" s="7" t="s">
        <v>55</v>
      </c>
      <c r="F10" s="12"/>
      <c r="G10" s="11">
        <v>2000</v>
      </c>
    </row>
    <row r="11" spans="1:7" ht="27.75" customHeight="1">
      <c r="A11" s="13"/>
      <c r="B11" s="7"/>
      <c r="C11" s="7"/>
      <c r="D11" s="7"/>
      <c r="E11" s="7"/>
    </row>
    <row r="12" spans="1:7" ht="18" customHeight="1">
      <c r="A12" s="14" t="s">
        <v>56</v>
      </c>
      <c r="B12" s="14"/>
      <c r="C12" s="14"/>
      <c r="D12" s="14"/>
      <c r="E12" s="14"/>
      <c r="F12" s="14"/>
      <c r="G12" s="14"/>
    </row>
    <row r="13" spans="1:7" ht="16" customHeight="1">
      <c r="C13" s="2">
        <v>10001</v>
      </c>
      <c r="E13" s="2" t="s">
        <v>57</v>
      </c>
    </row>
    <row r="14" spans="1:7" ht="16" customHeight="1">
      <c r="C14" s="2">
        <v>10002</v>
      </c>
      <c r="E14" s="2" t="s">
        <v>36</v>
      </c>
    </row>
    <row r="15" spans="1:7" ht="16" customHeight="1">
      <c r="C15" s="2">
        <v>10003</v>
      </c>
      <c r="E15" s="2" t="s">
        <v>42</v>
      </c>
    </row>
    <row r="16" spans="1:7" ht="16" customHeight="1">
      <c r="C16" s="2">
        <v>20001</v>
      </c>
      <c r="E16" s="2" t="s">
        <v>37</v>
      </c>
    </row>
    <row r="17" spans="3:5" ht="16" customHeight="1">
      <c r="C17" s="2">
        <v>20002</v>
      </c>
      <c r="E17" s="2" t="s">
        <v>43</v>
      </c>
    </row>
    <row r="18" spans="3:5" ht="16" customHeight="1">
      <c r="C18" s="2">
        <v>30001</v>
      </c>
      <c r="E18" s="2" t="s">
        <v>39</v>
      </c>
    </row>
    <row r="19" spans="3:5" ht="16" customHeight="1">
      <c r="C19" s="2">
        <v>30002</v>
      </c>
      <c r="E19" s="2" t="s">
        <v>44</v>
      </c>
    </row>
    <row r="20" spans="3:5" ht="16" customHeight="1">
      <c r="C20" s="2">
        <v>40001</v>
      </c>
      <c r="E20" s="2" t="s">
        <v>40</v>
      </c>
    </row>
    <row r="21" spans="3:5" ht="16" customHeight="1">
      <c r="C21" s="2">
        <v>40002</v>
      </c>
      <c r="E21" s="2" t="s">
        <v>58</v>
      </c>
    </row>
    <row r="22" spans="3:5" ht="16" customHeight="1">
      <c r="C22" s="2">
        <v>50001</v>
      </c>
      <c r="E22" s="2" t="s">
        <v>59</v>
      </c>
    </row>
    <row r="23" spans="3:5" ht="16" customHeight="1">
      <c r="C23" s="2">
        <v>50002</v>
      </c>
      <c r="E23" s="2" t="s">
        <v>60</v>
      </c>
    </row>
    <row r="24" spans="3:5" ht="16" customHeight="1">
      <c r="C24" s="2">
        <v>50003</v>
      </c>
      <c r="E24" s="2" t="s">
        <v>41</v>
      </c>
    </row>
    <row r="25" spans="3:5" ht="16" customHeight="1">
      <c r="C25" s="2">
        <v>50004</v>
      </c>
      <c r="E25" s="2" t="s">
        <v>61</v>
      </c>
    </row>
    <row r="26" spans="3:5" ht="16" customHeight="1">
      <c r="C26" s="2">
        <v>60001</v>
      </c>
      <c r="E26" s="2" t="s">
        <v>38</v>
      </c>
    </row>
    <row r="27" spans="3:5" ht="21" customHeight="1"/>
  </sheetData>
  <mergeCells count="2">
    <mergeCell ref="A1:G1"/>
    <mergeCell ref="A12:G12"/>
  </mergeCells>
  <phoneticPr fontId="2" type="noConversion"/>
  <pageMargins left="0.75" right="0.75" top="1" bottom="1" header="0.5" footer="0.5"/>
  <pageSetup orientation="portrait" horizontalDpi="1200" verticalDpi="1200"/>
  <headerFooter alignWithMargins="0">
    <oddHeader>&amp;R&amp;"Myriad Web Pro,Bold"&amp;20I-02.07</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
  <sheetViews>
    <sheetView showGridLines="0" workbookViewId="0">
      <selection sqref="A1:G1"/>
    </sheetView>
  </sheetViews>
  <sheetFormatPr baseColWidth="10" defaultColWidth="8.83203125" defaultRowHeight="14"/>
  <cols>
    <col min="1" max="1" width="13" style="2" customWidth="1"/>
    <col min="2" max="2" width="1.5" style="2" customWidth="1"/>
    <col min="3" max="3" width="12.33203125" style="2" customWidth="1"/>
    <col min="4" max="4" width="3" style="2" customWidth="1"/>
    <col min="5" max="5" width="32.1640625" style="2" customWidth="1"/>
    <col min="6" max="6" width="3.1640625" style="2" customWidth="1"/>
    <col min="7" max="7" width="10" style="2" customWidth="1"/>
    <col min="8" max="16384" width="8.83203125" style="2"/>
  </cols>
  <sheetData>
    <row r="1" spans="1:10" ht="99.75" customHeight="1">
      <c r="A1" s="15" t="s">
        <v>22</v>
      </c>
      <c r="B1" s="15"/>
      <c r="C1" s="15"/>
      <c r="D1" s="15"/>
      <c r="E1" s="15"/>
      <c r="F1" s="15"/>
      <c r="G1" s="15"/>
      <c r="J1" s="16"/>
    </row>
  </sheetData>
  <mergeCells count="1">
    <mergeCell ref="A1:G1"/>
  </mergeCells>
  <phoneticPr fontId="2" type="noConversion"/>
  <pageMargins left="0.75" right="0.75" top="1" bottom="1" header="0.5" footer="0.5"/>
  <pageSetup orientation="portrait" horizontalDpi="1200" verticalDpi="1200"/>
  <headerFooter alignWithMargins="0">
    <oddHeader>&amp;R&amp;"Myriad Web Pro,Bold"&amp;20I-02.07</oddHeader>
  </headerFooter>
  <legacyDrawing r:id="rId1"/>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
  <sheetViews>
    <sheetView showGridLines="0" zoomScaleNormal="100" workbookViewId="0">
      <selection sqref="A1:F1"/>
    </sheetView>
  </sheetViews>
  <sheetFormatPr baseColWidth="10" defaultColWidth="8.83203125" defaultRowHeight="14"/>
  <cols>
    <col min="1" max="1" width="12.5" style="2" customWidth="1"/>
    <col min="2" max="2" width="13.1640625" style="2" customWidth="1"/>
    <col min="3" max="3" width="9.83203125" style="2" customWidth="1"/>
    <col min="4" max="4" width="25.1640625" style="2" customWidth="1"/>
    <col min="5" max="5" width="2" style="2" customWidth="1"/>
    <col min="6" max="7" width="10.5" style="2" customWidth="1"/>
    <col min="8" max="8" width="3.83203125" style="2" customWidth="1"/>
    <col min="9" max="16384" width="8.83203125" style="2"/>
  </cols>
  <sheetData>
    <row r="1" spans="1:7" ht="24" customHeight="1">
      <c r="A1" s="17" t="s">
        <v>24</v>
      </c>
      <c r="B1" s="18"/>
      <c r="C1" s="18"/>
      <c r="D1" s="18"/>
      <c r="E1" s="18"/>
      <c r="F1" s="18"/>
      <c r="G1" s="19" t="s">
        <v>25</v>
      </c>
    </row>
    <row r="2" spans="1:7" s="7" customFormat="1" ht="18" customHeight="1">
      <c r="A2" s="20" t="s">
        <v>45</v>
      </c>
      <c r="B2" s="20" t="s">
        <v>46</v>
      </c>
      <c r="C2" s="20" t="s">
        <v>65</v>
      </c>
      <c r="D2" s="20" t="s">
        <v>62</v>
      </c>
      <c r="E2" s="21"/>
      <c r="F2" s="20" t="s">
        <v>63</v>
      </c>
      <c r="G2" s="20" t="s">
        <v>64</v>
      </c>
    </row>
    <row r="3" spans="1:7" s="7" customFormat="1" ht="18" customHeight="1">
      <c r="A3" s="22"/>
      <c r="B3" s="23" t="e">
        <f>VLOOKUP(A3,transactions,3)</f>
        <v>#N/A</v>
      </c>
      <c r="C3" s="24"/>
      <c r="D3" s="25" t="e">
        <f>VLOOKUP(C3,chart,3)</f>
        <v>#N/A</v>
      </c>
      <c r="E3" s="26"/>
      <c r="F3" s="27">
        <v>0</v>
      </c>
      <c r="G3" s="26"/>
    </row>
    <row r="4" spans="1:7" s="7" customFormat="1" ht="18" customHeight="1">
      <c r="A4" s="28"/>
      <c r="B4" s="23"/>
      <c r="C4" s="24"/>
      <c r="D4" s="29" t="e">
        <f>VLOOKUP(C4,chart,3)</f>
        <v>#N/A</v>
      </c>
      <c r="E4" s="26"/>
      <c r="F4" s="26"/>
      <c r="G4" s="30">
        <f>F3</f>
        <v>0</v>
      </c>
    </row>
    <row r="5" spans="1:7" s="7" customFormat="1" ht="18" customHeight="1">
      <c r="A5" s="28"/>
      <c r="B5" s="23"/>
      <c r="C5" s="23"/>
      <c r="D5" s="31" t="e">
        <f>VLOOKUP(A3,transactions,5)</f>
        <v>#N/A</v>
      </c>
      <c r="E5" s="26"/>
      <c r="F5" s="26"/>
      <c r="G5" s="26"/>
    </row>
    <row r="6" spans="1:7" s="7" customFormat="1" ht="18" customHeight="1">
      <c r="A6" s="28"/>
      <c r="B6" s="23"/>
      <c r="C6" s="23"/>
      <c r="D6" s="26"/>
      <c r="E6" s="26"/>
      <c r="F6" s="26"/>
      <c r="G6" s="26"/>
    </row>
    <row r="7" spans="1:7" s="7" customFormat="1" ht="18" customHeight="1">
      <c r="A7" s="22"/>
      <c r="B7" s="23" t="e">
        <f>VLOOKUP(A7,transactions,3)</f>
        <v>#N/A</v>
      </c>
      <c r="C7" s="24"/>
      <c r="D7" s="25" t="e">
        <f>VLOOKUP(C7,chart,3)</f>
        <v>#N/A</v>
      </c>
      <c r="E7" s="26"/>
      <c r="F7" s="27">
        <v>0</v>
      </c>
      <c r="G7" s="26"/>
    </row>
    <row r="8" spans="1:7" s="7" customFormat="1" ht="18" customHeight="1">
      <c r="A8" s="28"/>
      <c r="B8" s="23"/>
      <c r="C8" s="24"/>
      <c r="D8" s="29" t="e">
        <f>VLOOKUP(C8,chart,3)</f>
        <v>#N/A</v>
      </c>
      <c r="E8" s="26"/>
      <c r="F8" s="26"/>
      <c r="G8" s="30">
        <f>F7</f>
        <v>0</v>
      </c>
    </row>
    <row r="9" spans="1:7" s="7" customFormat="1" ht="18" customHeight="1">
      <c r="A9" s="28"/>
      <c r="B9" s="23"/>
      <c r="C9" s="23"/>
      <c r="D9" s="31" t="e">
        <f>VLOOKUP(A7,transactions,5)</f>
        <v>#N/A</v>
      </c>
      <c r="E9" s="26"/>
      <c r="F9" s="26"/>
      <c r="G9" s="26"/>
    </row>
    <row r="10" spans="1:7" s="7" customFormat="1" ht="18" customHeight="1">
      <c r="A10" s="28"/>
      <c r="B10" s="23"/>
      <c r="C10" s="23"/>
      <c r="D10" s="26"/>
      <c r="E10" s="26"/>
      <c r="F10" s="26"/>
      <c r="G10" s="26"/>
    </row>
    <row r="11" spans="1:7" s="7" customFormat="1" ht="18" customHeight="1">
      <c r="A11" s="22"/>
      <c r="B11" s="23" t="e">
        <f>VLOOKUP(A11,transactions,3)</f>
        <v>#N/A</v>
      </c>
      <c r="C11" s="24"/>
      <c r="D11" s="25" t="e">
        <f>VLOOKUP(C11,chart,3)</f>
        <v>#N/A</v>
      </c>
      <c r="E11" s="26"/>
      <c r="F11" s="27">
        <v>0</v>
      </c>
      <c r="G11" s="26"/>
    </row>
    <row r="12" spans="1:7" s="7" customFormat="1" ht="18" customHeight="1">
      <c r="A12" s="28"/>
      <c r="B12" s="23"/>
      <c r="C12" s="24"/>
      <c r="D12" s="29" t="e">
        <f>VLOOKUP(C12,chart,3)</f>
        <v>#N/A</v>
      </c>
      <c r="E12" s="26"/>
      <c r="F12" s="26"/>
      <c r="G12" s="30">
        <f>F11</f>
        <v>0</v>
      </c>
    </row>
    <row r="13" spans="1:7" s="7" customFormat="1" ht="18" customHeight="1">
      <c r="A13" s="28"/>
      <c r="B13" s="23"/>
      <c r="C13" s="23"/>
      <c r="D13" s="31" t="e">
        <f>VLOOKUP(A11,transactions,5)</f>
        <v>#N/A</v>
      </c>
      <c r="E13" s="26"/>
      <c r="F13" s="26"/>
      <c r="G13" s="26"/>
    </row>
    <row r="14" spans="1:7" s="7" customFormat="1" ht="18" customHeight="1">
      <c r="A14" s="28"/>
      <c r="B14" s="23"/>
      <c r="C14" s="23"/>
      <c r="D14" s="26"/>
      <c r="E14" s="26"/>
      <c r="F14" s="26"/>
      <c r="G14" s="26"/>
    </row>
    <row r="15" spans="1:7" s="7" customFormat="1" ht="18" customHeight="1">
      <c r="A15" s="22"/>
      <c r="B15" s="23" t="e">
        <f>VLOOKUP(A15,transactions,3)</f>
        <v>#N/A</v>
      </c>
      <c r="C15" s="24"/>
      <c r="D15" s="25" t="e">
        <f>VLOOKUP(C15,chart,3)</f>
        <v>#N/A</v>
      </c>
      <c r="E15" s="26"/>
      <c r="F15" s="27">
        <v>0</v>
      </c>
      <c r="G15" s="26"/>
    </row>
    <row r="16" spans="1:7" s="7" customFormat="1" ht="18" customHeight="1">
      <c r="A16" s="28"/>
      <c r="B16" s="23"/>
      <c r="C16" s="24"/>
      <c r="D16" s="29" t="e">
        <f>VLOOKUP(C16,chart,3)</f>
        <v>#N/A</v>
      </c>
      <c r="E16" s="26"/>
      <c r="F16" s="26"/>
      <c r="G16" s="30">
        <f>F15</f>
        <v>0</v>
      </c>
    </row>
    <row r="17" spans="1:7" s="7" customFormat="1" ht="18" customHeight="1">
      <c r="A17" s="28"/>
      <c r="B17" s="23"/>
      <c r="C17" s="23"/>
      <c r="D17" s="31" t="e">
        <f>VLOOKUP(A15,transactions,5)</f>
        <v>#N/A</v>
      </c>
      <c r="E17" s="26"/>
      <c r="F17" s="26"/>
      <c r="G17" s="26"/>
    </row>
    <row r="18" spans="1:7" s="7" customFormat="1" ht="18" customHeight="1">
      <c r="A18" s="28"/>
      <c r="B18" s="23"/>
      <c r="C18" s="23"/>
      <c r="D18" s="26"/>
      <c r="E18" s="26"/>
      <c r="F18" s="26"/>
      <c r="G18" s="26"/>
    </row>
    <row r="19" spans="1:7" s="7" customFormat="1" ht="18" customHeight="1">
      <c r="A19" s="22"/>
      <c r="B19" s="23" t="e">
        <f>VLOOKUP(A19,transactions,3)</f>
        <v>#N/A</v>
      </c>
      <c r="C19" s="24"/>
      <c r="D19" s="25" t="e">
        <f>VLOOKUP(C19,chart,3)</f>
        <v>#N/A</v>
      </c>
      <c r="E19" s="26"/>
      <c r="F19" s="27">
        <v>0</v>
      </c>
      <c r="G19" s="26"/>
    </row>
    <row r="20" spans="1:7" s="7" customFormat="1" ht="18" customHeight="1">
      <c r="A20" s="28"/>
      <c r="B20" s="23"/>
      <c r="C20" s="24"/>
      <c r="D20" s="29" t="e">
        <f>VLOOKUP(C20,chart,3)</f>
        <v>#N/A</v>
      </c>
      <c r="E20" s="26"/>
      <c r="F20" s="26"/>
      <c r="G20" s="30">
        <f>F19</f>
        <v>0</v>
      </c>
    </row>
    <row r="21" spans="1:7" s="7" customFormat="1" ht="18" customHeight="1">
      <c r="A21" s="28"/>
      <c r="B21" s="23"/>
      <c r="C21" s="23"/>
      <c r="D21" s="31" t="e">
        <f>VLOOKUP(A19,transactions,5)</f>
        <v>#N/A</v>
      </c>
      <c r="E21" s="26"/>
      <c r="F21" s="26"/>
      <c r="G21" s="26"/>
    </row>
    <row r="22" spans="1:7" s="7" customFormat="1" ht="18" customHeight="1">
      <c r="A22" s="28"/>
      <c r="B22" s="23"/>
      <c r="C22" s="23"/>
      <c r="D22" s="26"/>
      <c r="E22" s="26"/>
      <c r="F22" s="26"/>
      <c r="G22" s="26"/>
    </row>
    <row r="23" spans="1:7" s="7" customFormat="1" ht="18" customHeight="1">
      <c r="A23" s="22"/>
      <c r="B23" s="23" t="e">
        <f>VLOOKUP(A23,transactions,3)</f>
        <v>#N/A</v>
      </c>
      <c r="C23" s="24"/>
      <c r="D23" s="25" t="e">
        <f>VLOOKUP(C23,chart,3)</f>
        <v>#N/A</v>
      </c>
      <c r="E23" s="26"/>
      <c r="F23" s="27">
        <v>0</v>
      </c>
      <c r="G23" s="26"/>
    </row>
    <row r="24" spans="1:7" s="7" customFormat="1" ht="18" customHeight="1">
      <c r="A24" s="28"/>
      <c r="B24" s="23"/>
      <c r="C24" s="24"/>
      <c r="D24" s="29" t="e">
        <f>VLOOKUP(C24,chart,3)</f>
        <v>#N/A</v>
      </c>
      <c r="E24" s="26"/>
      <c r="F24" s="26"/>
      <c r="G24" s="30">
        <f>F23</f>
        <v>0</v>
      </c>
    </row>
    <row r="25" spans="1:7" s="7" customFormat="1" ht="18" customHeight="1">
      <c r="A25" s="28"/>
      <c r="B25" s="23"/>
      <c r="C25" s="23"/>
      <c r="D25" s="31" t="e">
        <f>VLOOKUP(A23,transactions,5)</f>
        <v>#N/A</v>
      </c>
      <c r="E25" s="26"/>
      <c r="F25" s="26"/>
      <c r="G25" s="26"/>
    </row>
    <row r="26" spans="1:7" s="7" customFormat="1" ht="18" customHeight="1">
      <c r="A26" s="28"/>
      <c r="B26" s="23"/>
      <c r="C26" s="23"/>
      <c r="D26" s="26"/>
      <c r="E26" s="26"/>
      <c r="F26" s="26"/>
      <c r="G26" s="26"/>
    </row>
    <row r="27" spans="1:7" s="7" customFormat="1" ht="18" customHeight="1">
      <c r="A27" s="22"/>
      <c r="B27" s="23" t="e">
        <f>VLOOKUP(A27,transactions,3)</f>
        <v>#N/A</v>
      </c>
      <c r="C27" s="24"/>
      <c r="D27" s="25" t="e">
        <f>VLOOKUP(C27,chart,3)</f>
        <v>#N/A</v>
      </c>
      <c r="E27" s="26"/>
      <c r="F27" s="27">
        <v>0</v>
      </c>
      <c r="G27" s="26"/>
    </row>
    <row r="28" spans="1:7" s="7" customFormat="1" ht="18" customHeight="1">
      <c r="A28" s="28"/>
      <c r="B28" s="23"/>
      <c r="C28" s="24"/>
      <c r="D28" s="29" t="e">
        <f>VLOOKUP(C28,chart,3)</f>
        <v>#N/A</v>
      </c>
      <c r="E28" s="26"/>
      <c r="F28" s="26"/>
      <c r="G28" s="30">
        <f>F27</f>
        <v>0</v>
      </c>
    </row>
    <row r="29" spans="1:7" s="7" customFormat="1" ht="30" customHeight="1">
      <c r="A29" s="28"/>
      <c r="B29" s="23"/>
      <c r="C29" s="23"/>
      <c r="D29" s="31" t="e">
        <f>VLOOKUP(A27,transactions,5)</f>
        <v>#N/A</v>
      </c>
      <c r="E29" s="26"/>
      <c r="F29" s="26"/>
      <c r="G29" s="26"/>
    </row>
    <row r="30" spans="1:7" s="7" customFormat="1" ht="18" customHeight="1">
      <c r="A30" s="28"/>
      <c r="B30" s="23"/>
      <c r="C30" s="23"/>
      <c r="D30" s="32"/>
      <c r="E30" s="26"/>
      <c r="F30" s="26"/>
      <c r="G30" s="26"/>
    </row>
    <row r="31" spans="1:7" ht="7" customHeight="1">
      <c r="A31" s="33"/>
      <c r="B31" s="33"/>
      <c r="C31" s="33"/>
      <c r="D31" s="33"/>
      <c r="E31" s="33"/>
      <c r="F31" s="33"/>
      <c r="G31" s="33"/>
    </row>
  </sheetData>
  <mergeCells count="1">
    <mergeCell ref="A1:F1"/>
  </mergeCells>
  <phoneticPr fontId="2" type="noConversion"/>
  <dataValidations count="2">
    <dataValidation type="list" allowBlank="1" showInputMessage="1" showErrorMessage="1" sqref="A7 A27 A23 A19 A15 A3 A11" xr:uid="{00000000-0002-0000-0200-000000000000}">
      <formula1>item</formula1>
    </dataValidation>
    <dataValidation type="list" allowBlank="1" showInputMessage="1" showErrorMessage="1" sqref="C7:C8 C27:C28 C23:C24 C19:C20 C15:C16 C3:C4 C11:C12" xr:uid="{00000000-0002-0000-0200-000001000000}">
      <formula1>accountnumber</formula1>
    </dataValidation>
  </dataValidations>
  <pageMargins left="0.75" right="0.75" top="1.75" bottom="1" header="0.75" footer="0.5"/>
  <pageSetup orientation="portrait"/>
  <headerFooter alignWithMargins="0">
    <oddHeader>&amp;L&amp;"Myriad Web Pro,Bold"&amp;12Name:
Date:                            Section: &amp;R&amp;"Myriad Web Pro,Bold"&amp;20I-02.07</oddHeader>
  </headerFooter>
  <drawing r:id="rId1"/>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8"/>
  <sheetViews>
    <sheetView showGridLines="0" workbookViewId="0"/>
  </sheetViews>
  <sheetFormatPr baseColWidth="10" defaultColWidth="8.83203125" defaultRowHeight="14"/>
  <cols>
    <col min="1" max="2" width="12" style="2" customWidth="1"/>
    <col min="3" max="3" width="5" style="2" customWidth="1"/>
    <col min="4" max="5" width="12" style="2" customWidth="1"/>
    <col min="6" max="6" width="5" style="2" customWidth="1"/>
    <col min="7" max="8" width="12" style="2" customWidth="1"/>
    <col min="9" max="16384" width="8.83203125" style="2"/>
  </cols>
  <sheetData>
    <row r="1" spans="1:8"/>
    <row r="2" spans="1:8">
      <c r="A2" s="34" t="s">
        <v>57</v>
      </c>
      <c r="B2" s="34"/>
      <c r="D2" s="34" t="s">
        <v>36</v>
      </c>
      <c r="E2" s="34"/>
      <c r="G2" s="34" t="s">
        <v>42</v>
      </c>
      <c r="H2" s="34"/>
    </row>
    <row r="3" spans="1:8">
      <c r="A3" s="35">
        <f>IF('Worksheet(journal)'!C3=10001,'Worksheet(journal)'!F3,0)</f>
        <v>0</v>
      </c>
      <c r="B3" s="36">
        <f>IF('Worksheet(journal)'!C3=10001,'Worksheet(journal)'!G3,0)</f>
        <v>0</v>
      </c>
      <c r="D3" s="35">
        <f>IF('Worksheet(journal)'!$C3=10002,'Worksheet(journal)'!$F3,0)</f>
        <v>0</v>
      </c>
      <c r="E3" s="36">
        <f>IF('Worksheet(journal)'!$C3=10002,'Worksheet(journal)'!$G3,0)</f>
        <v>0</v>
      </c>
      <c r="G3" s="37">
        <f>IF('Worksheet(journal)'!$C3=10003,'Worksheet(journal)'!$F3,0)</f>
        <v>0</v>
      </c>
      <c r="H3" s="36">
        <f>IF('Worksheet(journal)'!$C3=10003,'Worksheet(journal)'!$G3,0)</f>
        <v>0</v>
      </c>
    </row>
    <row r="4" spans="1:8">
      <c r="A4" s="37">
        <f>IF('Worksheet(journal)'!C4=10001,'Worksheet(journal)'!F4,0)</f>
        <v>0</v>
      </c>
      <c r="B4" s="36">
        <f>IF('Worksheet(journal)'!C4=10001,'Worksheet(journal)'!G4,0)</f>
        <v>0</v>
      </c>
      <c r="D4" s="37">
        <f>IF('Worksheet(journal)'!$C4=10002,'Worksheet(journal)'!$F4,0)</f>
        <v>0</v>
      </c>
      <c r="E4" s="36">
        <f>IF('Worksheet(journal)'!$C4=10002,'Worksheet(journal)'!$G4,0)</f>
        <v>0</v>
      </c>
      <c r="G4" s="37">
        <f>IF('Worksheet(journal)'!$C4=10003,'Worksheet(journal)'!$F4,0)</f>
        <v>0</v>
      </c>
      <c r="H4" s="36">
        <f>IF('Worksheet(journal)'!$C4=10003,'Worksheet(journal)'!$G4,0)</f>
        <v>0</v>
      </c>
    </row>
    <row r="5" spans="1:8">
      <c r="A5" s="37">
        <f>IF('Worksheet(journal)'!C7=10001,'Worksheet(journal)'!F7,0)</f>
        <v>0</v>
      </c>
      <c r="B5" s="36">
        <f>IF('Worksheet(journal)'!C7=10001,'Worksheet(journal)'!G7,0)</f>
        <v>0</v>
      </c>
      <c r="D5" s="37">
        <f>IF('Worksheet(journal)'!$C7=10002,'Worksheet(journal)'!$F7,0)</f>
        <v>0</v>
      </c>
      <c r="E5" s="36">
        <f>IF('Worksheet(journal)'!$C7=10002,'Worksheet(journal)'!$G7,0)</f>
        <v>0</v>
      </c>
      <c r="G5" s="37">
        <f>IF('Worksheet(journal)'!$C7=10003,'Worksheet(journal)'!$F7,0)</f>
        <v>0</v>
      </c>
      <c r="H5" s="36">
        <f>IF('Worksheet(journal)'!$C7=10003,'Worksheet(journal)'!$G7,0)</f>
        <v>0</v>
      </c>
    </row>
    <row r="6" spans="1:8">
      <c r="A6" s="37">
        <f>IF('Worksheet(journal)'!C8=10001,'Worksheet(journal)'!F8,0)</f>
        <v>0</v>
      </c>
      <c r="B6" s="36">
        <f>IF('Worksheet(journal)'!C8=10001,'Worksheet(journal)'!G8,0)</f>
        <v>0</v>
      </c>
      <c r="D6" s="37">
        <f>IF('Worksheet(journal)'!$C8=10002,'Worksheet(journal)'!$F8,0)</f>
        <v>0</v>
      </c>
      <c r="E6" s="36">
        <f>IF('Worksheet(journal)'!$C8=10002,'Worksheet(journal)'!$G8,0)</f>
        <v>0</v>
      </c>
      <c r="G6" s="37">
        <f>IF('Worksheet(journal)'!$C8=10003,'Worksheet(journal)'!$F8,0)</f>
        <v>0</v>
      </c>
      <c r="H6" s="36">
        <f>IF('Worksheet(journal)'!$C8=10003,'Worksheet(journal)'!$G8,0)</f>
        <v>0</v>
      </c>
    </row>
    <row r="7" spans="1:8">
      <c r="A7" s="37">
        <f>IF('Worksheet(journal)'!C11=10001,'Worksheet(journal)'!F11,0)</f>
        <v>0</v>
      </c>
      <c r="B7" s="36">
        <f>IF('Worksheet(journal)'!C11=10001,'Worksheet(journal)'!G11,0)</f>
        <v>0</v>
      </c>
      <c r="D7" s="37">
        <f>IF('Worksheet(journal)'!$C11=10002,'Worksheet(journal)'!$F11,0)</f>
        <v>0</v>
      </c>
      <c r="E7" s="36">
        <f>IF('Worksheet(journal)'!C11=10002,'Worksheet(journal)'!G11,0)</f>
        <v>0</v>
      </c>
      <c r="G7" s="37">
        <f>IF('Worksheet(journal)'!$C11=10003,'Worksheet(journal)'!$F11,0)</f>
        <v>0</v>
      </c>
      <c r="H7" s="36">
        <f>IF('Worksheet(journal)'!F11=10003,'Worksheet(journal)'!I11,0)</f>
        <v>0</v>
      </c>
    </row>
    <row r="8" spans="1:8">
      <c r="A8" s="37">
        <f>IF('Worksheet(journal)'!C12=10001,'Worksheet(journal)'!F12,0)</f>
        <v>0</v>
      </c>
      <c r="B8" s="36">
        <f>IF('Worksheet(journal)'!C12=10001,'Worksheet(journal)'!G12,0)</f>
        <v>0</v>
      </c>
      <c r="D8" s="37">
        <f>IF('Worksheet(journal)'!$C12=10002,'Worksheet(journal)'!$F12,0)</f>
        <v>0</v>
      </c>
      <c r="E8" s="36">
        <f>IF('Worksheet(journal)'!C12=10002,'Worksheet(journal)'!G12,0)</f>
        <v>0</v>
      </c>
      <c r="G8" s="37">
        <f>IF('Worksheet(journal)'!$C12=10003,'Worksheet(journal)'!$F12,0)</f>
        <v>0</v>
      </c>
      <c r="H8" s="36">
        <f>IF('Worksheet(journal)'!F12=10003,'Worksheet(journal)'!I12,0)</f>
        <v>0</v>
      </c>
    </row>
    <row r="9" spans="1:8">
      <c r="A9" s="37">
        <f>IF('Worksheet(journal)'!C15=10001,'Worksheet(journal)'!F15,0)</f>
        <v>0</v>
      </c>
      <c r="B9" s="36">
        <f>IF('Worksheet(journal)'!C15=10001,'Worksheet(journal)'!G15,0)</f>
        <v>0</v>
      </c>
      <c r="D9" s="37">
        <f>IF('Worksheet(journal)'!$C15=10002,'Worksheet(journal)'!$F15,0)</f>
        <v>0</v>
      </c>
      <c r="E9" s="36">
        <f>IF('Worksheet(journal)'!C15=10002,'Worksheet(journal)'!G15,0)</f>
        <v>0</v>
      </c>
      <c r="G9" s="37">
        <f>IF('Worksheet(journal)'!$C15=10003,'Worksheet(journal)'!$F15,0)</f>
        <v>0</v>
      </c>
      <c r="H9" s="36">
        <f>IF('Worksheet(journal)'!F15=10003,'Worksheet(journal)'!I15,0)</f>
        <v>0</v>
      </c>
    </row>
    <row r="10" spans="1:8">
      <c r="A10" s="37">
        <f>IF('Worksheet(journal)'!C16=10001,'Worksheet(journal)'!F16,0)</f>
        <v>0</v>
      </c>
      <c r="B10" s="36">
        <f>IF('Worksheet(journal)'!C16=10001,'Worksheet(journal)'!G16,0)</f>
        <v>0</v>
      </c>
      <c r="D10" s="37">
        <f>IF('Worksheet(journal)'!$C16=10002,'Worksheet(journal)'!$F16,0)</f>
        <v>0</v>
      </c>
      <c r="E10" s="36">
        <f>IF('Worksheet(journal)'!C16=10002,'Worksheet(journal)'!G16,0)</f>
        <v>0</v>
      </c>
      <c r="G10" s="37">
        <f>IF('Worksheet(journal)'!$C16=10003,'Worksheet(journal)'!$F16,0)</f>
        <v>0</v>
      </c>
      <c r="H10" s="36">
        <f>IF('Worksheet(journal)'!F16=10003,'Worksheet(journal)'!I16,0)</f>
        <v>0</v>
      </c>
    </row>
    <row r="11" spans="1:8">
      <c r="A11" s="37">
        <f>IF('Worksheet(journal)'!C19=10001,'Worksheet(journal)'!F19,0)</f>
        <v>0</v>
      </c>
      <c r="B11" s="36">
        <f>IF('Worksheet(journal)'!C19=10001,'Worksheet(journal)'!G19,0)</f>
        <v>0</v>
      </c>
      <c r="D11" s="37">
        <f>IF('Worksheet(journal)'!$C19=10002,'Worksheet(journal)'!$F19,0)</f>
        <v>0</v>
      </c>
      <c r="E11" s="36">
        <f>IF('Worksheet(journal)'!C19=10002,'Worksheet(journal)'!G19,0)</f>
        <v>0</v>
      </c>
      <c r="G11" s="37">
        <f>IF('Worksheet(journal)'!$C19=10003,'Worksheet(journal)'!$F19,0)</f>
        <v>0</v>
      </c>
      <c r="H11" s="36">
        <f>IF('Worksheet(journal)'!F19=10003,'Worksheet(journal)'!I19,0)</f>
        <v>0</v>
      </c>
    </row>
    <row r="12" spans="1:8">
      <c r="A12" s="37">
        <f>IF('Worksheet(journal)'!C20=10001,'Worksheet(journal)'!F20,0)</f>
        <v>0</v>
      </c>
      <c r="B12" s="36">
        <f>IF('Worksheet(journal)'!C20=10001,'Worksheet(journal)'!G20,0)</f>
        <v>0</v>
      </c>
      <c r="D12" s="37">
        <f>IF('Worksheet(journal)'!$C20=10002,'Worksheet(journal)'!$F20,0)</f>
        <v>0</v>
      </c>
      <c r="E12" s="36">
        <f>IF('Worksheet(journal)'!C20=10002,'Worksheet(journal)'!G20,0)</f>
        <v>0</v>
      </c>
      <c r="G12" s="37">
        <f>IF('Worksheet(journal)'!$C20=10003,'Worksheet(journal)'!$F20,0)</f>
        <v>0</v>
      </c>
      <c r="H12" s="36">
        <f>IF('Worksheet(journal)'!F20=10003,'Worksheet(journal)'!I20,0)</f>
        <v>0</v>
      </c>
    </row>
    <row r="13" spans="1:8">
      <c r="A13" s="37">
        <f>IF('Worksheet(journal)'!C23=10001,'Worksheet(journal)'!F23,0)</f>
        <v>0</v>
      </c>
      <c r="B13" s="36">
        <f>IF('Worksheet(journal)'!C23=10001,'Worksheet(journal)'!G23,0)</f>
        <v>0</v>
      </c>
      <c r="D13" s="37">
        <f>IF('Worksheet(journal)'!$C23=10002,'Worksheet(journal)'!$F23,0)</f>
        <v>0</v>
      </c>
      <c r="E13" s="36">
        <f>IF('Worksheet(journal)'!C23=10002,'Worksheet(journal)'!G23,0)</f>
        <v>0</v>
      </c>
      <c r="G13" s="37">
        <f>IF('Worksheet(journal)'!$C23=10003,'Worksheet(journal)'!$F23,0)</f>
        <v>0</v>
      </c>
      <c r="H13" s="36">
        <f>IF('Worksheet(journal)'!F23=10003,'Worksheet(journal)'!I23,0)</f>
        <v>0</v>
      </c>
    </row>
    <row r="14" spans="1:8">
      <c r="A14" s="37">
        <f>IF('Worksheet(journal)'!C24=10001,'Worksheet(journal)'!F24,0)</f>
        <v>0</v>
      </c>
      <c r="B14" s="36">
        <f>IF('Worksheet(journal)'!C24=10001,'Worksheet(journal)'!G24,0)</f>
        <v>0</v>
      </c>
      <c r="D14" s="37">
        <f>IF('Worksheet(journal)'!$C24=10002,'Worksheet(journal)'!$F24,0)</f>
        <v>0</v>
      </c>
      <c r="E14" s="36">
        <f>IF('Worksheet(journal)'!C24=10002,'Worksheet(journal)'!G24,0)</f>
        <v>0</v>
      </c>
      <c r="G14" s="37">
        <f>IF('Worksheet(journal)'!$C24=10003,'Worksheet(journal)'!$F24,0)</f>
        <v>0</v>
      </c>
      <c r="H14" s="36">
        <f>IF('Worksheet(journal)'!F24=10003,'Worksheet(journal)'!I24,0)</f>
        <v>0</v>
      </c>
    </row>
    <row r="15" spans="1:8">
      <c r="A15" s="37">
        <f>IF('Worksheet(journal)'!C27=10001,'Worksheet(journal)'!F27,0)</f>
        <v>0</v>
      </c>
      <c r="B15" s="36">
        <f>IF('Worksheet(journal)'!C27=10001,'Worksheet(journal)'!G27,0)</f>
        <v>0</v>
      </c>
      <c r="D15" s="37">
        <f>IF('Worksheet(journal)'!$C27=10002,'Worksheet(journal)'!$F27,0)</f>
        <v>0</v>
      </c>
      <c r="E15" s="36">
        <f>IF('Worksheet(journal)'!C27=10002,'Worksheet(journal)'!G27,0)</f>
        <v>0</v>
      </c>
      <c r="G15" s="37">
        <f>IF('Worksheet(journal)'!$C27=10003,'Worksheet(journal)'!$F27,0)</f>
        <v>0</v>
      </c>
      <c r="H15" s="36">
        <f>IF('Worksheet(journal)'!F27=10003,'Worksheet(journal)'!I27,0)</f>
        <v>0</v>
      </c>
    </row>
    <row r="16" spans="1:8">
      <c r="A16" s="38">
        <f>IF('Worksheet(journal)'!C28=10001,'Worksheet(journal)'!F28,0)</f>
        <v>0</v>
      </c>
      <c r="B16" s="39">
        <f>IF('Worksheet(journal)'!C28=10001,'Worksheet(journal)'!G28,0)</f>
        <v>0</v>
      </c>
      <c r="D16" s="38">
        <f>IF('Worksheet(journal)'!$C28=10002,'Worksheet(journal)'!$F28,0)</f>
        <v>0</v>
      </c>
      <c r="E16" s="39">
        <f>IF('Worksheet(journal)'!C28=10002,'Worksheet(journal)'!G28,0)</f>
        <v>0</v>
      </c>
      <c r="G16" s="38">
        <f>IF('Worksheet(journal)'!$C28=10003,'Worksheet(journal)'!$F28,0)</f>
        <v>0</v>
      </c>
      <c r="H16" s="39">
        <f>IF('Worksheet(journal)'!F28=10003,'Worksheet(journal)'!I28,0)</f>
        <v>0</v>
      </c>
    </row>
    <row r="17" spans="1:8">
      <c r="A17" s="40">
        <f>SUM(A3:A16)</f>
        <v>0</v>
      </c>
      <c r="B17" s="41">
        <f>SUM(B3:B16)</f>
        <v>0</v>
      </c>
      <c r="D17" s="40">
        <f>SUM(D3:D16)</f>
        <v>0</v>
      </c>
      <c r="E17" s="41">
        <f>SUM(E3:E16)</f>
        <v>0</v>
      </c>
      <c r="G17" s="40">
        <f>SUM(G3:G16)</f>
        <v>0</v>
      </c>
      <c r="H17" s="41">
        <f>SUM(H3:H16)</f>
        <v>0</v>
      </c>
    </row>
    <row r="18" spans="1:8">
      <c r="A18" s="42" t="str">
        <f>IF(A17&gt;B17,A17-B17, "")</f>
        <v/>
      </c>
      <c r="B18" s="43" t="str">
        <f>IF(C17&gt;B17,C17-B17,"")</f>
        <v/>
      </c>
      <c r="C18" s="40"/>
      <c r="D18" s="42" t="str">
        <f>IF(D17&gt;E17,D17-E17, "")</f>
        <v/>
      </c>
      <c r="E18" s="43" t="str">
        <f>IF(F17&gt;E17,F17-E17,"")</f>
        <v/>
      </c>
      <c r="G18" s="42" t="str">
        <f>IF(G17&gt;H17,G17-H17, "")</f>
        <v/>
      </c>
      <c r="H18" s="43" t="str">
        <f>IF(I17&gt;H17,I17-H17,"")</f>
        <v/>
      </c>
    </row>
    <row r="19" spans="1:8">
      <c r="A19" s="40"/>
    </row>
    <row r="20" spans="1:8">
      <c r="A20" s="34" t="s">
        <v>37</v>
      </c>
      <c r="B20" s="34"/>
      <c r="D20" s="34" t="s">
        <v>43</v>
      </c>
      <c r="E20" s="34"/>
      <c r="G20" s="34" t="s">
        <v>39</v>
      </c>
      <c r="H20" s="34"/>
    </row>
    <row r="21" spans="1:8">
      <c r="A21" s="40">
        <f>IF('Worksheet(journal)'!C3=20001,'Worksheet(journal)'!F3,0)</f>
        <v>0</v>
      </c>
      <c r="B21" s="41">
        <f>IF('Worksheet(journal)'!C3=20001,'Worksheet(journal)'!G3,0)</f>
        <v>0</v>
      </c>
      <c r="D21" s="40">
        <f>IF('Worksheet(journal)'!$C3=20002,'Worksheet(journal)'!$F3,0)</f>
        <v>0</v>
      </c>
      <c r="E21" s="44">
        <f>IF('Worksheet(journal)'!$C3=20002,'Worksheet(journal)'!$G3,0)</f>
        <v>0</v>
      </c>
      <c r="G21" s="40">
        <f>IF('Worksheet(journal)'!$C3=30001,'Worksheet(journal)'!$F3,0)</f>
        <v>0</v>
      </c>
      <c r="H21" s="44">
        <f>IF('Worksheet(journal)'!$C3=30001,'Worksheet(journal)'!$G3,0)</f>
        <v>0</v>
      </c>
    </row>
    <row r="22" spans="1:8">
      <c r="A22" s="40">
        <f>IF('Worksheet(journal)'!C4=20001,'Worksheet(journal)'!F4,0)</f>
        <v>0</v>
      </c>
      <c r="B22" s="41">
        <f>IF('Worksheet(journal)'!C4=20001,'Worksheet(journal)'!G4,0)</f>
        <v>0</v>
      </c>
      <c r="D22" s="40">
        <f>IF('Worksheet(journal)'!$C4=20002,'Worksheet(journal)'!$F4,0)</f>
        <v>0</v>
      </c>
      <c r="E22" s="41">
        <f>IF('Worksheet(journal)'!$C4=20002,'Worksheet(journal)'!$G4,0)</f>
        <v>0</v>
      </c>
      <c r="G22" s="40">
        <f>IF('Worksheet(journal)'!$C4=30001,'Worksheet(journal)'!$F4,0)</f>
        <v>0</v>
      </c>
      <c r="H22" s="41">
        <f>IF('Worksheet(journal)'!$C4=30001,'Worksheet(journal)'!$G4,0)</f>
        <v>0</v>
      </c>
    </row>
    <row r="23" spans="1:8">
      <c r="A23" s="40">
        <f>IF('Worksheet(journal)'!C7=20001,'Worksheet(journal)'!F7,0)</f>
        <v>0</v>
      </c>
      <c r="B23" s="41">
        <f>IF('Worksheet(journal)'!C7=20001,'Worksheet(journal)'!G7,0)</f>
        <v>0</v>
      </c>
      <c r="D23" s="40">
        <f>IF('Worksheet(journal)'!$C7=20002,'Worksheet(journal)'!$F7,0)</f>
        <v>0</v>
      </c>
      <c r="E23" s="41">
        <f>IF('Worksheet(journal)'!$C7=20002,'Worksheet(journal)'!$G7,0)</f>
        <v>0</v>
      </c>
      <c r="G23" s="40">
        <f>IF('Worksheet(journal)'!$C7=30001,'Worksheet(journal)'!$F7,0)</f>
        <v>0</v>
      </c>
      <c r="H23" s="41">
        <f>IF('Worksheet(journal)'!$C7=30001,'Worksheet(journal)'!$G7,0)</f>
        <v>0</v>
      </c>
    </row>
    <row r="24" spans="1:8">
      <c r="A24" s="40">
        <f>IF('Worksheet(journal)'!C8=20001,'Worksheet(journal)'!F8,0)</f>
        <v>0</v>
      </c>
      <c r="B24" s="41">
        <f>IF('Worksheet(journal)'!C8=20001,'Worksheet(journal)'!G8,0)</f>
        <v>0</v>
      </c>
      <c r="D24" s="40">
        <f>IF('Worksheet(journal)'!$C8=20002,'Worksheet(journal)'!$F8,0)</f>
        <v>0</v>
      </c>
      <c r="E24" s="41">
        <f>IF('Worksheet(journal)'!$C8=20002,'Worksheet(journal)'!$G8,0)</f>
        <v>0</v>
      </c>
      <c r="G24" s="40">
        <f>IF('Worksheet(journal)'!$C8=30001,'Worksheet(journal)'!$F8,0)</f>
        <v>0</v>
      </c>
      <c r="H24" s="41">
        <f>IF('Worksheet(journal)'!$C8=30001,'Worksheet(journal)'!$G8,0)</f>
        <v>0</v>
      </c>
    </row>
    <row r="25" spans="1:8">
      <c r="A25" s="40">
        <f>IF('Worksheet(journal)'!C11=20001,'Worksheet(journal)'!F11,0)</f>
        <v>0</v>
      </c>
      <c r="B25" s="41">
        <f>IF('Worksheet(journal)'!C11=20001,'Worksheet(journal)'!G11,0)</f>
        <v>0</v>
      </c>
      <c r="D25" s="40">
        <f>IF('Worksheet(journal)'!$C11=20002,'Worksheet(journal)'!$F11,0)</f>
        <v>0</v>
      </c>
      <c r="E25" s="41">
        <f>IF('Worksheet(journal)'!$C11=20002,'Worksheet(journal)'!$G11,0)</f>
        <v>0</v>
      </c>
      <c r="G25" s="40">
        <f>IF('Worksheet(journal)'!$C11=30001,'Worksheet(journal)'!$F11,0)</f>
        <v>0</v>
      </c>
      <c r="H25" s="41">
        <f>IF('Worksheet(journal)'!$C11=30001,'Worksheet(journal)'!$G11,0)</f>
        <v>0</v>
      </c>
    </row>
    <row r="26" spans="1:8">
      <c r="A26" s="40">
        <f>IF('Worksheet(journal)'!C12=20001,'Worksheet(journal)'!F12,0)</f>
        <v>0</v>
      </c>
      <c r="B26" s="41">
        <f>IF('Worksheet(journal)'!C12=20001,'Worksheet(journal)'!G12,0)</f>
        <v>0</v>
      </c>
      <c r="D26" s="40">
        <f>IF('Worksheet(journal)'!$C12=20002,'Worksheet(journal)'!$F12,0)</f>
        <v>0</v>
      </c>
      <c r="E26" s="41">
        <f>IF('Worksheet(journal)'!$C12=20002,'Worksheet(journal)'!$G12,0)</f>
        <v>0</v>
      </c>
      <c r="G26" s="40">
        <f>IF('Worksheet(journal)'!$C12=30001,'Worksheet(journal)'!$F12,0)</f>
        <v>0</v>
      </c>
      <c r="H26" s="41">
        <f>IF('Worksheet(journal)'!$C12=30001,'Worksheet(journal)'!$G12,0)</f>
        <v>0</v>
      </c>
    </row>
    <row r="27" spans="1:8">
      <c r="A27" s="40">
        <f>IF('Worksheet(journal)'!C15=20001,'Worksheet(journal)'!F15,0)</f>
        <v>0</v>
      </c>
      <c r="B27" s="41">
        <f>IF('Worksheet(journal)'!C15=20001,'Worksheet(journal)'!G15,0)</f>
        <v>0</v>
      </c>
      <c r="D27" s="40">
        <f>IF('Worksheet(journal)'!$C15=20002,'Worksheet(journal)'!$F15,0)</f>
        <v>0</v>
      </c>
      <c r="E27" s="41">
        <f>IF('Worksheet(journal)'!$C15=20002,'Worksheet(journal)'!$G15,0)</f>
        <v>0</v>
      </c>
      <c r="G27" s="40">
        <f>IF('Worksheet(journal)'!$C15=30001,'Worksheet(journal)'!$F15,0)</f>
        <v>0</v>
      </c>
      <c r="H27" s="41">
        <f>IF('Worksheet(journal)'!$C15=30001,'Worksheet(journal)'!$G15,0)</f>
        <v>0</v>
      </c>
    </row>
    <row r="28" spans="1:8">
      <c r="A28" s="40">
        <f>IF('Worksheet(journal)'!C16=20001,'Worksheet(journal)'!F16,0)</f>
        <v>0</v>
      </c>
      <c r="B28" s="41">
        <f>IF('Worksheet(journal)'!C16=20001,'Worksheet(journal)'!G16,0)</f>
        <v>0</v>
      </c>
      <c r="D28" s="40">
        <f>IF('Worksheet(journal)'!$C16=20002,'Worksheet(journal)'!$F16,0)</f>
        <v>0</v>
      </c>
      <c r="E28" s="41">
        <f>IF('Worksheet(journal)'!$C16=20002,'Worksheet(journal)'!$G16,0)</f>
        <v>0</v>
      </c>
      <c r="G28" s="40">
        <f>IF('Worksheet(journal)'!$C16=30001,'Worksheet(journal)'!$F16,0)</f>
        <v>0</v>
      </c>
      <c r="H28" s="41">
        <f>IF('Worksheet(journal)'!$C16=30001,'Worksheet(journal)'!$G16,0)</f>
        <v>0</v>
      </c>
    </row>
    <row r="29" spans="1:8">
      <c r="A29" s="40">
        <f>IF('Worksheet(journal)'!C19=20001,'Worksheet(journal)'!F19,0)</f>
        <v>0</v>
      </c>
      <c r="B29" s="41">
        <f>IF('Worksheet(journal)'!C19=20001,'Worksheet(journal)'!G19,0)</f>
        <v>0</v>
      </c>
      <c r="D29" s="40">
        <f>IF('Worksheet(journal)'!$C19=20002,'Worksheet(journal)'!$F19,0)</f>
        <v>0</v>
      </c>
      <c r="E29" s="41">
        <f>IF('Worksheet(journal)'!$C19=20002,'Worksheet(journal)'!$G19,0)</f>
        <v>0</v>
      </c>
      <c r="G29" s="40">
        <f>IF('Worksheet(journal)'!$C19=30001,'Worksheet(journal)'!$F19,0)</f>
        <v>0</v>
      </c>
      <c r="H29" s="41">
        <f>IF('Worksheet(journal)'!$C19=30001,'Worksheet(journal)'!$G19,0)</f>
        <v>0</v>
      </c>
    </row>
    <row r="30" spans="1:8">
      <c r="A30" s="40">
        <f>IF('Worksheet(journal)'!C20=20001,'Worksheet(journal)'!F20,0)</f>
        <v>0</v>
      </c>
      <c r="B30" s="41">
        <f>IF('Worksheet(journal)'!C20=20001,'Worksheet(journal)'!G20,0)</f>
        <v>0</v>
      </c>
      <c r="D30" s="40">
        <f>IF('Worksheet(journal)'!$C20=20002,'Worksheet(journal)'!$F20,0)</f>
        <v>0</v>
      </c>
      <c r="E30" s="41">
        <f>IF('Worksheet(journal)'!$C20=20002,'Worksheet(journal)'!$G20,0)</f>
        <v>0</v>
      </c>
      <c r="G30" s="40">
        <f>IF('Worksheet(journal)'!$C20=30001,'Worksheet(journal)'!$F20,0)</f>
        <v>0</v>
      </c>
      <c r="H30" s="41">
        <f>IF('Worksheet(journal)'!$C20=30001,'Worksheet(journal)'!$G20,0)</f>
        <v>0</v>
      </c>
    </row>
    <row r="31" spans="1:8">
      <c r="A31" s="40">
        <f>IF('Worksheet(journal)'!C23=20001,'Worksheet(journal)'!F23,0)</f>
        <v>0</v>
      </c>
      <c r="B31" s="41">
        <f>IF('Worksheet(journal)'!C23=20001,'Worksheet(journal)'!G23,0)</f>
        <v>0</v>
      </c>
      <c r="D31" s="40">
        <f>IF('Worksheet(journal)'!$C23=20002,'Worksheet(journal)'!$F23,0)</f>
        <v>0</v>
      </c>
      <c r="E31" s="41">
        <f>IF('Worksheet(journal)'!$C23=20002,'Worksheet(journal)'!$G23,0)</f>
        <v>0</v>
      </c>
      <c r="G31" s="40">
        <f>IF('Worksheet(journal)'!$C23=30001,'Worksheet(journal)'!$F23,0)</f>
        <v>0</v>
      </c>
      <c r="H31" s="41">
        <f>IF('Worksheet(journal)'!$C23=30001,'Worksheet(journal)'!$G23,0)</f>
        <v>0</v>
      </c>
    </row>
    <row r="32" spans="1:8">
      <c r="A32" s="40">
        <f>IF('Worksheet(journal)'!C24=20001,'Worksheet(journal)'!F24,0)</f>
        <v>0</v>
      </c>
      <c r="B32" s="41">
        <f>IF('Worksheet(journal)'!C24=20001,'Worksheet(journal)'!G24,0)</f>
        <v>0</v>
      </c>
      <c r="D32" s="40">
        <f>IF('Worksheet(journal)'!$C24=20002,'Worksheet(journal)'!$F24,0)</f>
        <v>0</v>
      </c>
      <c r="E32" s="41">
        <f>IF('Worksheet(journal)'!$C24=20002,'Worksheet(journal)'!$G24,0)</f>
        <v>0</v>
      </c>
      <c r="G32" s="40">
        <f>IF('Worksheet(journal)'!$C24=30001,'Worksheet(journal)'!$F24,0)</f>
        <v>0</v>
      </c>
      <c r="H32" s="41">
        <f>IF('Worksheet(journal)'!$C24=30001,'Worksheet(journal)'!$G24,0)</f>
        <v>0</v>
      </c>
    </row>
    <row r="33" spans="1:9">
      <c r="A33" s="40">
        <f>IF('Worksheet(journal)'!C27=20001,'Worksheet(journal)'!F27,0)</f>
        <v>0</v>
      </c>
      <c r="B33" s="41">
        <f>IF('Worksheet(journal)'!C27=20001,'Worksheet(journal)'!G27,0)</f>
        <v>0</v>
      </c>
      <c r="D33" s="40">
        <f>IF('Worksheet(journal)'!$C27=20002,'Worksheet(journal)'!$F27,0)</f>
        <v>0</v>
      </c>
      <c r="E33" s="41">
        <f>IF('Worksheet(journal)'!$C27=20002,'Worksheet(journal)'!$G27,0)</f>
        <v>0</v>
      </c>
      <c r="G33" s="40">
        <f>IF('Worksheet(journal)'!$C27=30001,'Worksheet(journal)'!$F27,0)</f>
        <v>0</v>
      </c>
      <c r="H33" s="41">
        <f>IF('Worksheet(journal)'!$C27=30001,'Worksheet(journal)'!$G27,0)</f>
        <v>0</v>
      </c>
    </row>
    <row r="34" spans="1:9">
      <c r="A34" s="45">
        <f>IF('Worksheet(journal)'!C28=20001,'Worksheet(journal)'!F28,0)</f>
        <v>0</v>
      </c>
      <c r="B34" s="39">
        <f>IF('Worksheet(journal)'!C28=20001,'Worksheet(journal)'!G28,0)</f>
        <v>0</v>
      </c>
      <c r="D34" s="45">
        <f>IF('Worksheet(journal)'!$C28=20002,'Worksheet(journal)'!$F28,0)</f>
        <v>0</v>
      </c>
      <c r="E34" s="39">
        <f>IF('Worksheet(journal)'!$C28=20002,'Worksheet(journal)'!$G28,0)</f>
        <v>0</v>
      </c>
      <c r="G34" s="45">
        <f>IF('Worksheet(journal)'!$C28=30001,'Worksheet(journal)'!$F28,0)</f>
        <v>0</v>
      </c>
      <c r="H34" s="39">
        <f>IF('Worksheet(journal)'!$C28=30001,'Worksheet(journal)'!$G28,0)</f>
        <v>0</v>
      </c>
    </row>
    <row r="35" spans="1:9">
      <c r="A35" s="40">
        <f>SUM(A21:A34)</f>
        <v>0</v>
      </c>
      <c r="B35" s="41">
        <f>SUM(B21:B34)</f>
        <v>0</v>
      </c>
      <c r="D35" s="40">
        <f>SUM(D21:D34)</f>
        <v>0</v>
      </c>
      <c r="E35" s="41">
        <f>SUM(E21:E34)</f>
        <v>0</v>
      </c>
      <c r="G35" s="40">
        <f>SUM(G21:G34)</f>
        <v>0</v>
      </c>
      <c r="H35" s="41">
        <f>SUM(H21:H34)</f>
        <v>0</v>
      </c>
    </row>
    <row r="36" spans="1:9">
      <c r="A36" s="42" t="str">
        <f>IF(A35&gt;B35,A35-B35, "")</f>
        <v/>
      </c>
      <c r="B36" s="46" t="str">
        <f>IF(B35&gt;C35,B35-C35, "")</f>
        <v/>
      </c>
      <c r="C36" s="40"/>
      <c r="D36" s="42" t="str">
        <f>IF(D35&gt;E35,D35-E35, "")</f>
        <v/>
      </c>
      <c r="E36" s="46" t="str">
        <f>IF(E35&gt;F35,E35-F35, "")</f>
        <v/>
      </c>
      <c r="F36" s="40"/>
      <c r="G36" s="42" t="str">
        <f>IF(G35&gt;H35,G35-H35, "")</f>
        <v/>
      </c>
      <c r="H36" s="46" t="str">
        <f>IF(H35&gt;I35,H35-I35, "")</f>
        <v/>
      </c>
      <c r="I36" s="40"/>
    </row>
    <row r="37" spans="1:9">
      <c r="A37" s="46"/>
      <c r="B37" s="46"/>
      <c r="C37" s="40"/>
      <c r="D37" s="46"/>
      <c r="E37" s="46"/>
      <c r="F37" s="40"/>
      <c r="G37" s="46"/>
      <c r="H37" s="46"/>
      <c r="I37" s="40"/>
    </row>
    <row r="38" spans="1:9">
      <c r="A38" s="46"/>
      <c r="B38" s="46"/>
      <c r="C38" s="40"/>
      <c r="D38" s="46"/>
      <c r="E38" s="46"/>
      <c r="F38" s="40"/>
      <c r="G38" s="46"/>
      <c r="H38" s="46"/>
      <c r="I38" s="40"/>
    </row>
    <row r="39" spans="1:9">
      <c r="A39" s="46"/>
      <c r="B39" s="46"/>
      <c r="C39" s="40"/>
      <c r="D39" s="46"/>
      <c r="E39" s="46"/>
      <c r="F39" s="40"/>
      <c r="G39" s="46"/>
      <c r="H39" s="46"/>
      <c r="I39" s="40"/>
    </row>
    <row r="40" spans="1:9">
      <c r="A40" s="46"/>
      <c r="B40" s="46"/>
      <c r="C40" s="40"/>
      <c r="D40" s="46"/>
      <c r="E40" s="46"/>
      <c r="F40" s="40"/>
      <c r="G40" s="46"/>
      <c r="H40" s="46"/>
      <c r="I40" s="40"/>
    </row>
    <row r="41" spans="1:9">
      <c r="A41" s="46"/>
      <c r="B41" s="46"/>
      <c r="C41" s="40"/>
      <c r="D41" s="46"/>
      <c r="E41" s="46"/>
      <c r="F41" s="40"/>
      <c r="G41" s="46"/>
      <c r="H41" s="46"/>
      <c r="I41" s="40"/>
    </row>
    <row r="42" spans="1:9">
      <c r="A42" s="46"/>
      <c r="B42" s="46"/>
      <c r="C42" s="40"/>
      <c r="D42" s="46"/>
      <c r="E42" s="46"/>
      <c r="F42" s="40"/>
      <c r="G42" s="46"/>
      <c r="H42" s="46"/>
      <c r="I42" s="40"/>
    </row>
    <row r="43" spans="1:9">
      <c r="A43" s="46"/>
      <c r="B43" s="46"/>
      <c r="C43" s="40"/>
      <c r="D43" s="46"/>
      <c r="E43" s="46"/>
      <c r="F43" s="40"/>
      <c r="G43" s="46"/>
      <c r="H43" s="46"/>
      <c r="I43" s="40"/>
    </row>
    <row r="44" spans="1:9">
      <c r="A44" s="46"/>
      <c r="B44" s="46"/>
      <c r="C44" s="40"/>
      <c r="D44" s="46"/>
      <c r="E44" s="46"/>
      <c r="F44" s="40"/>
      <c r="G44" s="46"/>
      <c r="H44" s="46"/>
      <c r="I44" s="40"/>
    </row>
    <row r="45" spans="1:9">
      <c r="A45" s="46"/>
      <c r="B45" s="46"/>
      <c r="C45" s="40"/>
      <c r="D45" s="46"/>
      <c r="E45" s="46"/>
      <c r="F45" s="40"/>
      <c r="G45" s="46"/>
      <c r="H45" s="46"/>
      <c r="I45" s="40"/>
    </row>
    <row r="46" spans="1:9">
      <c r="A46" s="46"/>
      <c r="B46" s="46"/>
      <c r="C46" s="40"/>
      <c r="D46" s="46"/>
      <c r="E46" s="46"/>
      <c r="F46" s="40"/>
      <c r="G46" s="46"/>
      <c r="H46" s="46"/>
      <c r="I46" s="40"/>
    </row>
    <row r="48" spans="1:9">
      <c r="A48" s="34" t="s">
        <v>44</v>
      </c>
      <c r="B48" s="34"/>
      <c r="D48" s="34" t="s">
        <v>40</v>
      </c>
      <c r="E48" s="34"/>
      <c r="G48" s="34" t="s">
        <v>58</v>
      </c>
      <c r="H48" s="34"/>
    </row>
    <row r="49" spans="1:8">
      <c r="A49" s="40">
        <f>IF('Worksheet(journal)'!$C3=30002,'Worksheet(journal)'!$F3,0)</f>
        <v>0</v>
      </c>
      <c r="B49" s="44">
        <f>IF('Worksheet(journal)'!$C3=30002,'Worksheet(journal)'!$G3,0)</f>
        <v>0</v>
      </c>
      <c r="D49" s="40">
        <f>IF('Worksheet(journal)'!$C3=40001,'Worksheet(journal)'!$F3,0)</f>
        <v>0</v>
      </c>
      <c r="E49" s="44">
        <f>IF('Worksheet(journal)'!$C3=40001,'Worksheet(journal)'!$G3,0)</f>
        <v>0</v>
      </c>
      <c r="G49" s="40">
        <f>IF('Worksheet(journal)'!$C3=40002,'Worksheet(journal)'!$F3,0)</f>
        <v>0</v>
      </c>
      <c r="H49" s="44">
        <f>IF('Worksheet(journal)'!$C3=40002,'Worksheet(journal)'!$G3,0)</f>
        <v>0</v>
      </c>
    </row>
    <row r="50" spans="1:8">
      <c r="A50" s="40">
        <f>IF('Worksheet(journal)'!$C4=30002,'Worksheet(journal)'!$F4,0)</f>
        <v>0</v>
      </c>
      <c r="B50" s="41">
        <f>IF('Worksheet(journal)'!$C4=30002,'Worksheet(journal)'!$G4,0)</f>
        <v>0</v>
      </c>
      <c r="D50" s="40">
        <f>IF('Worksheet(journal)'!$C4=40001,'Worksheet(journal)'!$F4,0)</f>
        <v>0</v>
      </c>
      <c r="E50" s="41">
        <f>IF('Worksheet(journal)'!$C4=40001,'Worksheet(journal)'!$G4,0)</f>
        <v>0</v>
      </c>
      <c r="G50" s="40">
        <f>IF('Worksheet(journal)'!$C4=40002,'Worksheet(journal)'!$F4,0)</f>
        <v>0</v>
      </c>
      <c r="H50" s="41">
        <f>IF('Worksheet(journal)'!$C4=40002,'Worksheet(journal)'!$G4,0)</f>
        <v>0</v>
      </c>
    </row>
    <row r="51" spans="1:8">
      <c r="A51" s="40">
        <f>IF('Worksheet(journal)'!$C7=30002,'Worksheet(journal)'!$F7,0)</f>
        <v>0</v>
      </c>
      <c r="B51" s="41">
        <f>IF('Worksheet(journal)'!$C7=30002,'Worksheet(journal)'!$G7,0)</f>
        <v>0</v>
      </c>
      <c r="D51" s="40">
        <f>IF('Worksheet(journal)'!$C7=40001,'Worksheet(journal)'!$F7,0)</f>
        <v>0</v>
      </c>
      <c r="E51" s="41">
        <f>IF('Worksheet(journal)'!$C7=40001,'Worksheet(journal)'!$G7,0)</f>
        <v>0</v>
      </c>
      <c r="G51" s="40">
        <f>IF('Worksheet(journal)'!$C7=40002,'Worksheet(journal)'!$F7,0)</f>
        <v>0</v>
      </c>
      <c r="H51" s="41">
        <f>IF('Worksheet(journal)'!$C7=40002,'Worksheet(journal)'!$G7,0)</f>
        <v>0</v>
      </c>
    </row>
    <row r="52" spans="1:8">
      <c r="A52" s="40">
        <f>IF('Worksheet(journal)'!$C8=30002,'Worksheet(journal)'!$F8,0)</f>
        <v>0</v>
      </c>
      <c r="B52" s="41">
        <f>IF('Worksheet(journal)'!$C8=30002,'Worksheet(journal)'!$G8,0)</f>
        <v>0</v>
      </c>
      <c r="D52" s="40">
        <f>IF('Worksheet(journal)'!$C8=40001,'Worksheet(journal)'!$F8,0)</f>
        <v>0</v>
      </c>
      <c r="E52" s="41">
        <f>IF('Worksheet(journal)'!$C8=40001,'Worksheet(journal)'!$G8,0)</f>
        <v>0</v>
      </c>
      <c r="G52" s="40">
        <f>IF('Worksheet(journal)'!$C8=40002,'Worksheet(journal)'!$F8,0)</f>
        <v>0</v>
      </c>
      <c r="H52" s="41">
        <f>IF('Worksheet(journal)'!$C8=40002,'Worksheet(journal)'!$G8,0)</f>
        <v>0</v>
      </c>
    </row>
    <row r="53" spans="1:8">
      <c r="A53" s="40">
        <f>IF('Worksheet(journal)'!$C11=30002,'Worksheet(journal)'!$F11,0)</f>
        <v>0</v>
      </c>
      <c r="B53" s="41">
        <f>IF('Worksheet(journal)'!$C11=30002,'Worksheet(journal)'!$G11,0)</f>
        <v>0</v>
      </c>
      <c r="D53" s="40">
        <f>IF('Worksheet(journal)'!$C11=40001,'Worksheet(journal)'!$F11,0)</f>
        <v>0</v>
      </c>
      <c r="E53" s="41">
        <f>IF('Worksheet(journal)'!$C11=40001,'Worksheet(journal)'!$G11,0)</f>
        <v>0</v>
      </c>
      <c r="G53" s="40">
        <f>IF('Worksheet(journal)'!$C11=40002,'Worksheet(journal)'!$F11,0)</f>
        <v>0</v>
      </c>
      <c r="H53" s="41">
        <f>IF('Worksheet(journal)'!$C11=40002,'Worksheet(journal)'!$G11,0)</f>
        <v>0</v>
      </c>
    </row>
    <row r="54" spans="1:8">
      <c r="A54" s="40">
        <f>IF('Worksheet(journal)'!$C12=30002,'Worksheet(journal)'!$F12,0)</f>
        <v>0</v>
      </c>
      <c r="B54" s="41">
        <f>IF('Worksheet(journal)'!$C12=30002,'Worksheet(journal)'!$G12,0)</f>
        <v>0</v>
      </c>
      <c r="D54" s="40">
        <f>IF('Worksheet(journal)'!$C12=40001,'Worksheet(journal)'!$F12,0)</f>
        <v>0</v>
      </c>
      <c r="E54" s="41">
        <f>IF('Worksheet(journal)'!$C12=40001,'Worksheet(journal)'!$G12,0)</f>
        <v>0</v>
      </c>
      <c r="G54" s="40">
        <f>IF('Worksheet(journal)'!$C12=40002,'Worksheet(journal)'!$F12,0)</f>
        <v>0</v>
      </c>
      <c r="H54" s="41">
        <f>IF('Worksheet(journal)'!$C12=40002,'Worksheet(journal)'!$G12,0)</f>
        <v>0</v>
      </c>
    </row>
    <row r="55" spans="1:8">
      <c r="A55" s="40">
        <f>IF('Worksheet(journal)'!$C15=30002,'Worksheet(journal)'!$F15,0)</f>
        <v>0</v>
      </c>
      <c r="B55" s="41">
        <f>IF('Worksheet(journal)'!$C15=30002,'Worksheet(journal)'!$G15,0)</f>
        <v>0</v>
      </c>
      <c r="D55" s="40">
        <f>IF('Worksheet(journal)'!$C15=40001,'Worksheet(journal)'!$F15,0)</f>
        <v>0</v>
      </c>
      <c r="E55" s="41">
        <f>IF('Worksheet(journal)'!$C15=40001,'Worksheet(journal)'!$G15,0)</f>
        <v>0</v>
      </c>
      <c r="G55" s="40">
        <f>IF('Worksheet(journal)'!$C15=40002,'Worksheet(journal)'!$F15,0)</f>
        <v>0</v>
      </c>
      <c r="H55" s="41">
        <f>IF('Worksheet(journal)'!$C15=40002,'Worksheet(journal)'!$G15,0)</f>
        <v>0</v>
      </c>
    </row>
    <row r="56" spans="1:8">
      <c r="A56" s="40">
        <f>IF('Worksheet(journal)'!$C16=30002,'Worksheet(journal)'!$F16,0)</f>
        <v>0</v>
      </c>
      <c r="B56" s="41">
        <f>IF('Worksheet(journal)'!$C16=30002,'Worksheet(journal)'!$G16,0)</f>
        <v>0</v>
      </c>
      <c r="D56" s="40">
        <f>IF('Worksheet(journal)'!$C16=40001,'Worksheet(journal)'!$F16,0)</f>
        <v>0</v>
      </c>
      <c r="E56" s="41">
        <f>IF('Worksheet(journal)'!$C16=40001,'Worksheet(journal)'!$G16,0)</f>
        <v>0</v>
      </c>
      <c r="G56" s="40">
        <f>IF('Worksheet(journal)'!$C16=40002,'Worksheet(journal)'!$F16,0)</f>
        <v>0</v>
      </c>
      <c r="H56" s="41">
        <f>IF('Worksheet(journal)'!$C16=40002,'Worksheet(journal)'!$G16,0)</f>
        <v>0</v>
      </c>
    </row>
    <row r="57" spans="1:8">
      <c r="A57" s="40">
        <f>IF('Worksheet(journal)'!$C19=30002,'Worksheet(journal)'!$F19,0)</f>
        <v>0</v>
      </c>
      <c r="B57" s="41">
        <f>IF('Worksheet(journal)'!$C19=30002,'Worksheet(journal)'!$G19,0)</f>
        <v>0</v>
      </c>
      <c r="D57" s="40">
        <f>IF('Worksheet(journal)'!$C19=40001,'Worksheet(journal)'!$F19,0)</f>
        <v>0</v>
      </c>
      <c r="E57" s="41">
        <f>IF('Worksheet(journal)'!$C19=40001,'Worksheet(journal)'!$G19,0)</f>
        <v>0</v>
      </c>
      <c r="G57" s="40">
        <f>IF('Worksheet(journal)'!$C19=40002,'Worksheet(journal)'!$F19,0)</f>
        <v>0</v>
      </c>
      <c r="H57" s="41">
        <f>IF('Worksheet(journal)'!$C19=40002,'Worksheet(journal)'!$G19,0)</f>
        <v>0</v>
      </c>
    </row>
    <row r="58" spans="1:8">
      <c r="A58" s="40">
        <f>IF('Worksheet(journal)'!$C20=30002,'Worksheet(journal)'!$F20,0)</f>
        <v>0</v>
      </c>
      <c r="B58" s="41">
        <f>IF('Worksheet(journal)'!$C20=30002,'Worksheet(journal)'!$G20,0)</f>
        <v>0</v>
      </c>
      <c r="D58" s="40">
        <f>IF('Worksheet(journal)'!$C20=40001,'Worksheet(journal)'!$F20,0)</f>
        <v>0</v>
      </c>
      <c r="E58" s="41">
        <f>IF('Worksheet(journal)'!$C20=40001,'Worksheet(journal)'!$G20,0)</f>
        <v>0</v>
      </c>
      <c r="G58" s="40">
        <f>IF('Worksheet(journal)'!$C20=40002,'Worksheet(journal)'!$F20,0)</f>
        <v>0</v>
      </c>
      <c r="H58" s="41">
        <f>IF('Worksheet(journal)'!$C20=40002,'Worksheet(journal)'!$G20,0)</f>
        <v>0</v>
      </c>
    </row>
    <row r="59" spans="1:8">
      <c r="A59" s="40">
        <f>IF('Worksheet(journal)'!$C23=30002,'Worksheet(journal)'!$F23,0)</f>
        <v>0</v>
      </c>
      <c r="B59" s="41">
        <f>IF('Worksheet(journal)'!$C23=30002,'Worksheet(journal)'!$G23,0)</f>
        <v>0</v>
      </c>
      <c r="D59" s="40">
        <f>IF('Worksheet(journal)'!$C23=40001,'Worksheet(journal)'!$F23,0)</f>
        <v>0</v>
      </c>
      <c r="E59" s="41">
        <f>IF('Worksheet(journal)'!$C23=40001,'Worksheet(journal)'!$G23,0)</f>
        <v>0</v>
      </c>
      <c r="G59" s="40">
        <f>IF('Worksheet(journal)'!$C23=40002,'Worksheet(journal)'!$F23,0)</f>
        <v>0</v>
      </c>
      <c r="H59" s="41">
        <f>IF('Worksheet(journal)'!$C23=40002,'Worksheet(journal)'!$G23,0)</f>
        <v>0</v>
      </c>
    </row>
    <row r="60" spans="1:8">
      <c r="A60" s="40">
        <f>IF('Worksheet(journal)'!$C24=30002,'Worksheet(journal)'!$F24,0)</f>
        <v>0</v>
      </c>
      <c r="B60" s="41">
        <f>IF('Worksheet(journal)'!$C24=30002,'Worksheet(journal)'!$G24,0)</f>
        <v>0</v>
      </c>
      <c r="D60" s="40">
        <f>IF('Worksheet(journal)'!$C24=40001,'Worksheet(journal)'!$F24,0)</f>
        <v>0</v>
      </c>
      <c r="E60" s="41">
        <f>IF('Worksheet(journal)'!$C24=40001,'Worksheet(journal)'!$G24,0)</f>
        <v>0</v>
      </c>
      <c r="G60" s="40">
        <f>IF('Worksheet(journal)'!$C24=40002,'Worksheet(journal)'!$F24,0)</f>
        <v>0</v>
      </c>
      <c r="H60" s="41">
        <f>IF('Worksheet(journal)'!$C24=40002,'Worksheet(journal)'!$G24,0)</f>
        <v>0</v>
      </c>
    </row>
    <row r="61" spans="1:8">
      <c r="A61" s="40">
        <f>IF('Worksheet(journal)'!$C27=30002,'Worksheet(journal)'!$F27,0)</f>
        <v>0</v>
      </c>
      <c r="B61" s="41">
        <f>IF('Worksheet(journal)'!$C27=30002,'Worksheet(journal)'!$G27,0)</f>
        <v>0</v>
      </c>
      <c r="D61" s="40">
        <f>IF('Worksheet(journal)'!$C27=40001,'Worksheet(journal)'!$F27,0)</f>
        <v>0</v>
      </c>
      <c r="E61" s="41">
        <f>IF('Worksheet(journal)'!$C27=40001,'Worksheet(journal)'!$G27,0)</f>
        <v>0</v>
      </c>
      <c r="G61" s="40">
        <f>IF('Worksheet(journal)'!$C27=40002,'Worksheet(journal)'!$F27,0)</f>
        <v>0</v>
      </c>
      <c r="H61" s="41">
        <f>IF('Worksheet(journal)'!$C27=40002,'Worksheet(journal)'!$G27,0)</f>
        <v>0</v>
      </c>
    </row>
    <row r="62" spans="1:8">
      <c r="A62" s="45">
        <f>IF('Worksheet(journal)'!$C28=30002,'Worksheet(journal)'!$F28,0)</f>
        <v>0</v>
      </c>
      <c r="B62" s="39">
        <f>IF('Worksheet(journal)'!$C28=30002,'Worksheet(journal)'!$G28,0)</f>
        <v>0</v>
      </c>
      <c r="C62" s="40"/>
      <c r="D62" s="45">
        <f>IF('Worksheet(journal)'!$C28=40001,'Worksheet(journal)'!$F28,0)</f>
        <v>0</v>
      </c>
      <c r="E62" s="39">
        <f>IF('Worksheet(journal)'!$C28=40001,'Worksheet(journal)'!$G28,0)</f>
        <v>0</v>
      </c>
      <c r="G62" s="45">
        <f>IF('Worksheet(journal)'!$C28=40002,'Worksheet(journal)'!$F28,0)</f>
        <v>0</v>
      </c>
      <c r="H62" s="39">
        <f>IF('Worksheet(journal)'!$C28=40002,'Worksheet(journal)'!$G28,0)</f>
        <v>0</v>
      </c>
    </row>
    <row r="63" spans="1:8">
      <c r="A63" s="40">
        <f>SUM(A49:A62)</f>
        <v>0</v>
      </c>
      <c r="B63" s="41">
        <f>SUM(B49:B62)</f>
        <v>0</v>
      </c>
      <c r="D63" s="40">
        <f>SUM(D49:D62)</f>
        <v>0</v>
      </c>
      <c r="E63" s="41">
        <f>SUM(E49:E62)</f>
        <v>0</v>
      </c>
      <c r="G63" s="40">
        <f>SUM(G49:G62)</f>
        <v>0</v>
      </c>
      <c r="H63" s="41">
        <f>SUM(H49:H62)</f>
        <v>0</v>
      </c>
    </row>
    <row r="64" spans="1:8">
      <c r="A64" s="42" t="str">
        <f>IF(A63&gt;B63,A63-B63, "")</f>
        <v/>
      </c>
      <c r="B64" s="46" t="str">
        <f>IF(B63&gt;C63,B63-C63, "")</f>
        <v/>
      </c>
      <c r="D64" s="42" t="str">
        <f>IF(D63&gt;E63,D63-E63, "")</f>
        <v/>
      </c>
      <c r="E64" s="46" t="str">
        <f>IF(E63&gt;F63,E63-F63, "")</f>
        <v/>
      </c>
      <c r="G64" s="42" t="str">
        <f>IF(G63&gt;H63,G63-H63, "")</f>
        <v/>
      </c>
      <c r="H64" s="46" t="str">
        <f>IF(H63&gt;I63,H63-I63, "")</f>
        <v/>
      </c>
    </row>
    <row r="66" spans="1:8">
      <c r="A66" s="34" t="s">
        <v>59</v>
      </c>
      <c r="B66" s="34"/>
      <c r="D66" s="34" t="s">
        <v>60</v>
      </c>
      <c r="E66" s="34"/>
      <c r="G66" s="34" t="s">
        <v>41</v>
      </c>
      <c r="H66" s="34"/>
    </row>
    <row r="67" spans="1:8">
      <c r="A67" s="40">
        <f>IF('Worksheet(journal)'!$C3=50001,'Worksheet(journal)'!$F3,0)</f>
        <v>0</v>
      </c>
      <c r="B67" s="44">
        <f>IF('Worksheet(journal)'!$C3=50001,'Worksheet(journal)'!$G3,0)</f>
        <v>0</v>
      </c>
      <c r="D67" s="40">
        <f>IF('Worksheet(journal)'!$C3=50002,'Worksheet(journal)'!$F3,0)</f>
        <v>0</v>
      </c>
      <c r="E67" s="44">
        <f>IF('Worksheet(journal)'!$C3=50002,'Worksheet(journal)'!$G3,0)</f>
        <v>0</v>
      </c>
      <c r="G67" s="40">
        <f>IF('Worksheet(journal)'!$C3=50003,'Worksheet(journal)'!$F3,0)</f>
        <v>0</v>
      </c>
      <c r="H67" s="44">
        <f>IF('Worksheet(journal)'!$C3=50003,'Worksheet(journal)'!$G3,0)</f>
        <v>0</v>
      </c>
    </row>
    <row r="68" spans="1:8">
      <c r="A68" s="40">
        <f>IF('Worksheet(journal)'!$C4=50001,'Worksheet(journal)'!$F4,0)</f>
        <v>0</v>
      </c>
      <c r="B68" s="41">
        <f>IF('Worksheet(journal)'!$C4=50001,'Worksheet(journal)'!$G4,0)</f>
        <v>0</v>
      </c>
      <c r="D68" s="40">
        <f>IF('Worksheet(journal)'!$C4=50002,'Worksheet(journal)'!$F4,0)</f>
        <v>0</v>
      </c>
      <c r="E68" s="41">
        <f>IF('Worksheet(journal)'!$C4=50002,'Worksheet(journal)'!$G4,0)</f>
        <v>0</v>
      </c>
      <c r="G68" s="40">
        <f>IF('Worksheet(journal)'!$C4=50003,'Worksheet(journal)'!$F4,0)</f>
        <v>0</v>
      </c>
      <c r="H68" s="41">
        <f>IF('Worksheet(journal)'!$C4=50003,'Worksheet(journal)'!$G4,0)</f>
        <v>0</v>
      </c>
    </row>
    <row r="69" spans="1:8">
      <c r="A69" s="40">
        <f>IF('Worksheet(journal)'!$C7=50001,'Worksheet(journal)'!$F7,0)</f>
        <v>0</v>
      </c>
      <c r="B69" s="41">
        <f>IF('Worksheet(journal)'!$C7=50001,'Worksheet(journal)'!$G7,0)</f>
        <v>0</v>
      </c>
      <c r="D69" s="40">
        <f>IF('Worksheet(journal)'!$C7=50002,'Worksheet(journal)'!$F7,0)</f>
        <v>0</v>
      </c>
      <c r="E69" s="41">
        <f>IF('Worksheet(journal)'!$C7=50002,'Worksheet(journal)'!$G7,0)</f>
        <v>0</v>
      </c>
      <c r="G69" s="40">
        <f>IF('Worksheet(journal)'!$C7=50003,'Worksheet(journal)'!$F7,0)</f>
        <v>0</v>
      </c>
      <c r="H69" s="41">
        <f>IF('Worksheet(journal)'!$C7=50003,'Worksheet(journal)'!$G7,0)</f>
        <v>0</v>
      </c>
    </row>
    <row r="70" spans="1:8">
      <c r="A70" s="40">
        <f>IF('Worksheet(journal)'!$C8=50001,'Worksheet(journal)'!$F8,0)</f>
        <v>0</v>
      </c>
      <c r="B70" s="41">
        <f>IF('Worksheet(journal)'!$C8=50001,'Worksheet(journal)'!$G8,0)</f>
        <v>0</v>
      </c>
      <c r="D70" s="40">
        <f>IF('Worksheet(journal)'!$C8=50002,'Worksheet(journal)'!$F8,0)</f>
        <v>0</v>
      </c>
      <c r="E70" s="41">
        <f>IF('Worksheet(journal)'!$C8=50002,'Worksheet(journal)'!$G8,0)</f>
        <v>0</v>
      </c>
      <c r="G70" s="40">
        <f>IF('Worksheet(journal)'!$C8=50003,'Worksheet(journal)'!$F8,0)</f>
        <v>0</v>
      </c>
      <c r="H70" s="41">
        <f>IF('Worksheet(journal)'!$C8=50003,'Worksheet(journal)'!$G8,0)</f>
        <v>0</v>
      </c>
    </row>
    <row r="71" spans="1:8">
      <c r="A71" s="40">
        <f>IF('Worksheet(journal)'!$C11=50001,'Worksheet(journal)'!$F11,0)</f>
        <v>0</v>
      </c>
      <c r="B71" s="41">
        <f>IF('Worksheet(journal)'!$C11=50001,'Worksheet(journal)'!$G11,0)</f>
        <v>0</v>
      </c>
      <c r="D71" s="40">
        <f>IF('Worksheet(journal)'!$C11=50002,'Worksheet(journal)'!$F11,0)</f>
        <v>0</v>
      </c>
      <c r="E71" s="41">
        <f>IF('Worksheet(journal)'!$C11=50002,'Worksheet(journal)'!$G11,0)</f>
        <v>0</v>
      </c>
      <c r="G71" s="40">
        <f>IF('Worksheet(journal)'!$C11=50003,'Worksheet(journal)'!$F11,0)</f>
        <v>0</v>
      </c>
      <c r="H71" s="41">
        <f>IF('Worksheet(journal)'!$C11=50003,'Worksheet(journal)'!$G11,0)</f>
        <v>0</v>
      </c>
    </row>
    <row r="72" spans="1:8">
      <c r="A72" s="40">
        <f>IF('Worksheet(journal)'!$C12=50001,'Worksheet(journal)'!$F12,0)</f>
        <v>0</v>
      </c>
      <c r="B72" s="41">
        <f>IF('Worksheet(journal)'!$C12=50001,'Worksheet(journal)'!$G12,0)</f>
        <v>0</v>
      </c>
      <c r="D72" s="40">
        <f>IF('Worksheet(journal)'!$C12=50002,'Worksheet(journal)'!$F12,0)</f>
        <v>0</v>
      </c>
      <c r="E72" s="41">
        <f>IF('Worksheet(journal)'!$C12=50002,'Worksheet(journal)'!$G12,0)</f>
        <v>0</v>
      </c>
      <c r="G72" s="40">
        <f>IF('Worksheet(journal)'!$C12=50003,'Worksheet(journal)'!$F12,0)</f>
        <v>0</v>
      </c>
      <c r="H72" s="41">
        <f>IF('Worksheet(journal)'!$C12=50003,'Worksheet(journal)'!$G12,0)</f>
        <v>0</v>
      </c>
    </row>
    <row r="73" spans="1:8">
      <c r="A73" s="40">
        <f>IF('Worksheet(journal)'!$C15=50001,'Worksheet(journal)'!$F15,0)</f>
        <v>0</v>
      </c>
      <c r="B73" s="41">
        <f>IF('Worksheet(journal)'!$C15=50001,'Worksheet(journal)'!$G15,0)</f>
        <v>0</v>
      </c>
      <c r="D73" s="40">
        <f>IF('Worksheet(journal)'!$C15=50002,'Worksheet(journal)'!$F15,0)</f>
        <v>0</v>
      </c>
      <c r="E73" s="41">
        <f>IF('Worksheet(journal)'!$C15=50002,'Worksheet(journal)'!$G15,0)</f>
        <v>0</v>
      </c>
      <c r="G73" s="40">
        <f>IF('Worksheet(journal)'!$C15=50003,'Worksheet(journal)'!$F15,0)</f>
        <v>0</v>
      </c>
      <c r="H73" s="41">
        <f>IF('Worksheet(journal)'!$C15=50003,'Worksheet(journal)'!$G15,0)</f>
        <v>0</v>
      </c>
    </row>
    <row r="74" spans="1:8">
      <c r="A74" s="40">
        <f>IF('Worksheet(journal)'!$C16=50001,'Worksheet(journal)'!$F16,0)</f>
        <v>0</v>
      </c>
      <c r="B74" s="41">
        <f>IF('Worksheet(journal)'!$C16=50001,'Worksheet(journal)'!$G16,0)</f>
        <v>0</v>
      </c>
      <c r="D74" s="40">
        <f>IF('Worksheet(journal)'!$C16=50002,'Worksheet(journal)'!$F16,0)</f>
        <v>0</v>
      </c>
      <c r="E74" s="41">
        <f>IF('Worksheet(journal)'!$C16=50002,'Worksheet(journal)'!$G16,0)</f>
        <v>0</v>
      </c>
      <c r="G74" s="40">
        <f>IF('Worksheet(journal)'!$C16=50003,'Worksheet(journal)'!$F16,0)</f>
        <v>0</v>
      </c>
      <c r="H74" s="41">
        <f>IF('Worksheet(journal)'!$C16=50003,'Worksheet(journal)'!$G16,0)</f>
        <v>0</v>
      </c>
    </row>
    <row r="75" spans="1:8">
      <c r="A75" s="40">
        <f>IF('Worksheet(journal)'!$C19=50001,'Worksheet(journal)'!$F19,0)</f>
        <v>0</v>
      </c>
      <c r="B75" s="41">
        <f>IF('Worksheet(journal)'!$C19=50001,'Worksheet(journal)'!$G19,0)</f>
        <v>0</v>
      </c>
      <c r="D75" s="40">
        <f>IF('Worksheet(journal)'!$C19=50002,'Worksheet(journal)'!$F19,0)</f>
        <v>0</v>
      </c>
      <c r="E75" s="41">
        <f>IF('Worksheet(journal)'!$C19=50002,'Worksheet(journal)'!$G19,0)</f>
        <v>0</v>
      </c>
      <c r="G75" s="40">
        <f>IF('Worksheet(journal)'!$C19=50003,'Worksheet(journal)'!$F19,0)</f>
        <v>0</v>
      </c>
      <c r="H75" s="41">
        <f>IF('Worksheet(journal)'!$C19=50003,'Worksheet(journal)'!$G19,0)</f>
        <v>0</v>
      </c>
    </row>
    <row r="76" spans="1:8">
      <c r="A76" s="40">
        <f>IF('Worksheet(journal)'!$C20=50001,'Worksheet(journal)'!$F20,0)</f>
        <v>0</v>
      </c>
      <c r="B76" s="41">
        <f>IF('Worksheet(journal)'!$C20=50001,'Worksheet(journal)'!$G20,0)</f>
        <v>0</v>
      </c>
      <c r="D76" s="40">
        <f>IF('Worksheet(journal)'!$C20=50002,'Worksheet(journal)'!$F20,0)</f>
        <v>0</v>
      </c>
      <c r="E76" s="41">
        <f>IF('Worksheet(journal)'!$C20=50002,'Worksheet(journal)'!$G20,0)</f>
        <v>0</v>
      </c>
      <c r="G76" s="40">
        <f>IF('Worksheet(journal)'!$C20=50003,'Worksheet(journal)'!$F20,0)</f>
        <v>0</v>
      </c>
      <c r="H76" s="41">
        <f>IF('Worksheet(journal)'!$C20=50003,'Worksheet(journal)'!$G20,0)</f>
        <v>0</v>
      </c>
    </row>
    <row r="77" spans="1:8">
      <c r="A77" s="40">
        <f>IF('Worksheet(journal)'!$C23=50001,'Worksheet(journal)'!$F23,0)</f>
        <v>0</v>
      </c>
      <c r="B77" s="41">
        <f>IF('Worksheet(journal)'!$C23=50001,'Worksheet(journal)'!$G23,0)</f>
        <v>0</v>
      </c>
      <c r="D77" s="40">
        <f>IF('Worksheet(journal)'!$C23=50002,'Worksheet(journal)'!$F23,0)</f>
        <v>0</v>
      </c>
      <c r="E77" s="41">
        <f>IF('Worksheet(journal)'!$C23=50002,'Worksheet(journal)'!$G23,0)</f>
        <v>0</v>
      </c>
      <c r="G77" s="40">
        <f>IF('Worksheet(journal)'!$C23=50003,'Worksheet(journal)'!$F23,0)</f>
        <v>0</v>
      </c>
      <c r="H77" s="41">
        <f>IF('Worksheet(journal)'!$C23=50003,'Worksheet(journal)'!$G23,0)</f>
        <v>0</v>
      </c>
    </row>
    <row r="78" spans="1:8">
      <c r="A78" s="40">
        <f>IF('Worksheet(journal)'!$C24=50001,'Worksheet(journal)'!$F24,0)</f>
        <v>0</v>
      </c>
      <c r="B78" s="41">
        <f>IF('Worksheet(journal)'!$C24=50001,'Worksheet(journal)'!$G24,0)</f>
        <v>0</v>
      </c>
      <c r="D78" s="40">
        <f>IF('Worksheet(journal)'!$C24=50002,'Worksheet(journal)'!$F24,0)</f>
        <v>0</v>
      </c>
      <c r="E78" s="41">
        <f>IF('Worksheet(journal)'!$C24=50002,'Worksheet(journal)'!$G24,0)</f>
        <v>0</v>
      </c>
      <c r="G78" s="40">
        <f>IF('Worksheet(journal)'!$C24=50003,'Worksheet(journal)'!$F24,0)</f>
        <v>0</v>
      </c>
      <c r="H78" s="41">
        <f>IF('Worksheet(journal)'!$C24=50003,'Worksheet(journal)'!$G24,0)</f>
        <v>0</v>
      </c>
    </row>
    <row r="79" spans="1:8">
      <c r="A79" s="40">
        <f>IF('Worksheet(journal)'!$C27=50001,'Worksheet(journal)'!$F27,0)</f>
        <v>0</v>
      </c>
      <c r="B79" s="41">
        <f>IF('Worksheet(journal)'!$C27=50001,'Worksheet(journal)'!$G27,0)</f>
        <v>0</v>
      </c>
      <c r="D79" s="40">
        <f>IF('Worksheet(journal)'!$C27=50002,'Worksheet(journal)'!$F27,0)</f>
        <v>0</v>
      </c>
      <c r="E79" s="41">
        <f>IF('Worksheet(journal)'!$C27=50002,'Worksheet(journal)'!$G27,0)</f>
        <v>0</v>
      </c>
      <c r="G79" s="40">
        <f>IF('Worksheet(journal)'!$C27=50003,'Worksheet(journal)'!$F27,0)</f>
        <v>0</v>
      </c>
      <c r="H79" s="41">
        <f>IF('Worksheet(journal)'!$C27=50003,'Worksheet(journal)'!$G27,0)</f>
        <v>0</v>
      </c>
    </row>
    <row r="80" spans="1:8">
      <c r="A80" s="45">
        <f>IF('Worksheet(journal)'!$C28=50001,'Worksheet(journal)'!$F28,0)</f>
        <v>0</v>
      </c>
      <c r="B80" s="39">
        <f>IF('Worksheet(journal)'!$C28=50001,'Worksheet(journal)'!$G28,0)</f>
        <v>0</v>
      </c>
      <c r="C80" s="40"/>
      <c r="D80" s="45">
        <f>IF('Worksheet(journal)'!$C28=50002,'Worksheet(journal)'!$F28,0)</f>
        <v>0</v>
      </c>
      <c r="E80" s="39">
        <f>IF('Worksheet(journal)'!$C28=50002,'Worksheet(journal)'!$G28,0)</f>
        <v>0</v>
      </c>
      <c r="G80" s="45">
        <f>IF('Worksheet(journal)'!$C28=50003,'Worksheet(journal)'!$F28,0)</f>
        <v>0</v>
      </c>
      <c r="H80" s="39">
        <f>IF('Worksheet(journal)'!$C28=50003,'Worksheet(journal)'!$G28,0)</f>
        <v>0</v>
      </c>
    </row>
    <row r="81" spans="1:8">
      <c r="A81" s="40">
        <f>SUM(A67:A80)</f>
        <v>0</v>
      </c>
      <c r="B81" s="41">
        <f>SUM(B67:B80)</f>
        <v>0</v>
      </c>
      <c r="D81" s="40">
        <f>SUM(D67:D80)</f>
        <v>0</v>
      </c>
      <c r="E81" s="41">
        <f>SUM(E67:E80)</f>
        <v>0</v>
      </c>
      <c r="G81" s="40">
        <f>SUM(G67:G80)</f>
        <v>0</v>
      </c>
      <c r="H81" s="41">
        <f>SUM(H67:H80)</f>
        <v>0</v>
      </c>
    </row>
    <row r="82" spans="1:8">
      <c r="A82" s="42" t="str">
        <f>IF(A81&gt;B81,A81-B81, "")</f>
        <v/>
      </c>
      <c r="B82" s="46" t="str">
        <f>IF(B81&gt;C81,B81-C81, "")</f>
        <v/>
      </c>
      <c r="D82" s="42" t="str">
        <f>IF(D81&gt;E81,D81-E81, "")</f>
        <v/>
      </c>
      <c r="E82" s="46" t="str">
        <f>IF(E81&gt;F81,E81-F81, "")</f>
        <v/>
      </c>
      <c r="G82" s="42" t="str">
        <f>IF(G81&gt;H81,G81-H81, "")</f>
        <v/>
      </c>
      <c r="H82" s="46" t="str">
        <f>IF(H81&gt;I81,H81-I81, "")</f>
        <v/>
      </c>
    </row>
    <row r="83" spans="1:8">
      <c r="A83" s="46"/>
      <c r="B83" s="46"/>
      <c r="D83" s="46"/>
      <c r="E83" s="46"/>
      <c r="G83" s="46"/>
      <c r="H83" s="46"/>
    </row>
    <row r="84" spans="1:8">
      <c r="A84" s="46"/>
      <c r="B84" s="46"/>
      <c r="D84" s="46"/>
      <c r="E84" s="46"/>
      <c r="G84" s="46"/>
      <c r="H84" s="46"/>
    </row>
    <row r="85" spans="1:8">
      <c r="A85" s="46"/>
      <c r="B85" s="46"/>
      <c r="D85" s="46"/>
      <c r="E85" s="46"/>
      <c r="G85" s="46"/>
      <c r="H85" s="46"/>
    </row>
    <row r="86" spans="1:8">
      <c r="A86" s="46"/>
      <c r="B86" s="46"/>
      <c r="D86" s="46"/>
      <c r="E86" s="46"/>
      <c r="G86" s="46"/>
      <c r="H86" s="46"/>
    </row>
    <row r="87" spans="1:8">
      <c r="A87" s="46"/>
      <c r="B87" s="46"/>
      <c r="D87" s="46"/>
      <c r="E87" s="46"/>
      <c r="G87" s="46"/>
      <c r="H87" s="46"/>
    </row>
    <row r="88" spans="1:8">
      <c r="A88" s="46"/>
      <c r="B88" s="46"/>
      <c r="D88" s="46"/>
      <c r="E88" s="46"/>
      <c r="G88" s="46"/>
      <c r="H88" s="46"/>
    </row>
    <row r="89" spans="1:8">
      <c r="A89" s="46"/>
      <c r="B89" s="46"/>
      <c r="D89" s="46"/>
      <c r="E89" s="46"/>
      <c r="G89" s="46"/>
      <c r="H89" s="46"/>
    </row>
    <row r="90" spans="1:8">
      <c r="A90" s="46"/>
      <c r="B90" s="46"/>
      <c r="D90" s="46"/>
      <c r="E90" s="46"/>
      <c r="G90" s="46"/>
      <c r="H90" s="46"/>
    </row>
    <row r="91" spans="1:8">
      <c r="A91" s="46"/>
      <c r="B91" s="46"/>
      <c r="D91" s="46"/>
      <c r="E91" s="46"/>
      <c r="G91" s="46"/>
      <c r="H91" s="46"/>
    </row>
    <row r="92" spans="1:8">
      <c r="A92" s="34" t="s">
        <v>61</v>
      </c>
      <c r="B92" s="34"/>
      <c r="D92" s="34" t="s">
        <v>38</v>
      </c>
      <c r="E92" s="34"/>
    </row>
    <row r="93" spans="1:8">
      <c r="A93" s="40">
        <f>IF('Worksheet(journal)'!$C3=50004,'Worksheet(journal)'!$F3,0)</f>
        <v>0</v>
      </c>
      <c r="B93" s="44">
        <f>IF('Worksheet(journal)'!$C3=50004,'Worksheet(journal)'!$G3,0)</f>
        <v>0</v>
      </c>
      <c r="D93" s="40">
        <f>IF('Worksheet(journal)'!$C3=50005,'Worksheet(journal)'!$F3,0)</f>
        <v>0</v>
      </c>
      <c r="E93" s="41">
        <f>IF('Worksheet(journal)'!$C3=50005,'Worksheet(journal)'!$G3,0)</f>
        <v>0</v>
      </c>
    </row>
    <row r="94" spans="1:8">
      <c r="A94" s="40">
        <f>IF('Worksheet(journal)'!$C4=50004,'Worksheet(journal)'!$F4,0)</f>
        <v>0</v>
      </c>
      <c r="B94" s="41">
        <f>IF('Worksheet(journal)'!$C4=50004,'Worksheet(journal)'!$G4,0)</f>
        <v>0</v>
      </c>
      <c r="D94" s="40">
        <f>IF('Worksheet(journal)'!$C4=50005,'Worksheet(journal)'!$F4,0)</f>
        <v>0</v>
      </c>
      <c r="E94" s="41">
        <f>IF('Worksheet(journal)'!$C4=50005,'Worksheet(journal)'!$G4,0)</f>
        <v>0</v>
      </c>
    </row>
    <row r="95" spans="1:8">
      <c r="A95" s="40">
        <f>IF('Worksheet(journal)'!$C7=50004,'Worksheet(journal)'!$F7,0)</f>
        <v>0</v>
      </c>
      <c r="B95" s="41">
        <f>IF('Worksheet(journal)'!$C7=50004,'Worksheet(journal)'!$G7,0)</f>
        <v>0</v>
      </c>
      <c r="D95" s="40">
        <f>IF('Worksheet(journal)'!$C7=50005,'Worksheet(journal)'!$F7,0)</f>
        <v>0</v>
      </c>
      <c r="E95" s="41">
        <f>IF('Worksheet(journal)'!$C7=50005,'Worksheet(journal)'!$G7,0)</f>
        <v>0</v>
      </c>
    </row>
    <row r="96" spans="1:8">
      <c r="A96" s="40">
        <f>IF('Worksheet(journal)'!$C8=50004,'Worksheet(journal)'!$F8,0)</f>
        <v>0</v>
      </c>
      <c r="B96" s="41">
        <f>IF('Worksheet(journal)'!$C8=50004,'Worksheet(journal)'!$G8,0)</f>
        <v>0</v>
      </c>
      <c r="D96" s="40">
        <f>IF('Worksheet(journal)'!$C8=50005,'Worksheet(journal)'!$F8,0)</f>
        <v>0</v>
      </c>
      <c r="E96" s="41">
        <f>IF('Worksheet(journal)'!$C8=50005,'Worksheet(journal)'!$G8,0)</f>
        <v>0</v>
      </c>
    </row>
    <row r="97" spans="1:5">
      <c r="A97" s="40">
        <f>IF('Worksheet(journal)'!$C11=50004,'Worksheet(journal)'!$F11,0)</f>
        <v>0</v>
      </c>
      <c r="B97" s="41">
        <f>IF('Worksheet(journal)'!$C11=50004,'Worksheet(journal)'!$G11,0)</f>
        <v>0</v>
      </c>
      <c r="D97" s="40">
        <f>IF('Worksheet(journal)'!$C11=50005,'Worksheet(journal)'!$F11,0)</f>
        <v>0</v>
      </c>
      <c r="E97" s="41">
        <f>IF('Worksheet(journal)'!$C11=50005,'Worksheet(journal)'!$G11,0)</f>
        <v>0</v>
      </c>
    </row>
    <row r="98" spans="1:5">
      <c r="A98" s="40">
        <f>IF('Worksheet(journal)'!$C12=50004,'Worksheet(journal)'!$F12,0)</f>
        <v>0</v>
      </c>
      <c r="B98" s="41">
        <f>IF('Worksheet(journal)'!$C12=50004,'Worksheet(journal)'!$G12,0)</f>
        <v>0</v>
      </c>
      <c r="D98" s="40">
        <f>IF('Worksheet(journal)'!$C12=50005,'Worksheet(journal)'!$F12,0)</f>
        <v>0</v>
      </c>
      <c r="E98" s="41">
        <f>IF('Worksheet(journal)'!$C12=50005,'Worksheet(journal)'!$G12,0)</f>
        <v>0</v>
      </c>
    </row>
    <row r="99" spans="1:5">
      <c r="A99" s="40">
        <f>IF('Worksheet(journal)'!$C15=50004,'Worksheet(journal)'!$F15,0)</f>
        <v>0</v>
      </c>
      <c r="B99" s="41">
        <f>IF('Worksheet(journal)'!$C15=50004,'Worksheet(journal)'!$G15,0)</f>
        <v>0</v>
      </c>
      <c r="D99" s="40">
        <f>IF('Worksheet(journal)'!$C15=50005,'Worksheet(journal)'!$F15,0)</f>
        <v>0</v>
      </c>
      <c r="E99" s="41">
        <f>IF('Worksheet(journal)'!$C15=50005,'Worksheet(journal)'!$G15,0)</f>
        <v>0</v>
      </c>
    </row>
    <row r="100" spans="1:5">
      <c r="A100" s="40">
        <f>IF('Worksheet(journal)'!$C16=50004,'Worksheet(journal)'!$F16,0)</f>
        <v>0</v>
      </c>
      <c r="B100" s="41">
        <f>IF('Worksheet(journal)'!$C16=50004,'Worksheet(journal)'!$G16,0)</f>
        <v>0</v>
      </c>
      <c r="D100" s="40">
        <f>IF('Worksheet(journal)'!$C16=50005,'Worksheet(journal)'!$F16,0)</f>
        <v>0</v>
      </c>
      <c r="E100" s="41">
        <f>IF('Worksheet(journal)'!$C16=50005,'Worksheet(journal)'!$G16,0)</f>
        <v>0</v>
      </c>
    </row>
    <row r="101" spans="1:5">
      <c r="A101" s="40">
        <f>IF('Worksheet(journal)'!$C19=50004,'Worksheet(journal)'!$F19,0)</f>
        <v>0</v>
      </c>
      <c r="B101" s="41">
        <f>IF('Worksheet(journal)'!$C19=50004,'Worksheet(journal)'!$G19,0)</f>
        <v>0</v>
      </c>
      <c r="D101" s="40">
        <f>IF('Worksheet(journal)'!$C19=50005,'Worksheet(journal)'!$F19,0)</f>
        <v>0</v>
      </c>
      <c r="E101" s="41">
        <f>IF('Worksheet(journal)'!$C19=50005,'Worksheet(journal)'!$G19,0)</f>
        <v>0</v>
      </c>
    </row>
    <row r="102" spans="1:5">
      <c r="A102" s="40">
        <f>IF('Worksheet(journal)'!$C20=50004,'Worksheet(journal)'!$F20,0)</f>
        <v>0</v>
      </c>
      <c r="B102" s="41">
        <f>IF('Worksheet(journal)'!$C20=50004,'Worksheet(journal)'!$G20,0)</f>
        <v>0</v>
      </c>
      <c r="D102" s="40">
        <f>IF('Worksheet(journal)'!$C20=50005,'Worksheet(journal)'!$F20,0)</f>
        <v>0</v>
      </c>
      <c r="E102" s="41">
        <f>IF('Worksheet(journal)'!$C20=50005,'Worksheet(journal)'!$G20,0)</f>
        <v>0</v>
      </c>
    </row>
    <row r="103" spans="1:5">
      <c r="A103" s="40">
        <f>IF('Worksheet(journal)'!$C23=50004,'Worksheet(journal)'!$F23,0)</f>
        <v>0</v>
      </c>
      <c r="B103" s="41">
        <f>IF('Worksheet(journal)'!$C23=50004,'Worksheet(journal)'!$G23,0)</f>
        <v>0</v>
      </c>
      <c r="D103" s="40">
        <f>IF('Worksheet(journal)'!$C23=50005,'Worksheet(journal)'!$F23,0)</f>
        <v>0</v>
      </c>
      <c r="E103" s="41">
        <f>IF('Worksheet(journal)'!$C23=50005,'Worksheet(journal)'!$G23,0)</f>
        <v>0</v>
      </c>
    </row>
    <row r="104" spans="1:5">
      <c r="A104" s="40">
        <f>IF('Worksheet(journal)'!$C24=50004,'Worksheet(journal)'!$F24,0)</f>
        <v>0</v>
      </c>
      <c r="B104" s="41">
        <f>IF('Worksheet(journal)'!$C24=50004,'Worksheet(journal)'!$G24,0)</f>
        <v>0</v>
      </c>
      <c r="D104" s="40">
        <f>IF('Worksheet(journal)'!$C24=50005,'Worksheet(journal)'!$F24,0)</f>
        <v>0</v>
      </c>
      <c r="E104" s="41">
        <f>IF('Worksheet(journal)'!$C24=50005,'Worksheet(journal)'!$G24,0)</f>
        <v>0</v>
      </c>
    </row>
    <row r="105" spans="1:5">
      <c r="A105" s="40">
        <f>IF('Worksheet(journal)'!$C27=50004,'Worksheet(journal)'!$F27,0)</f>
        <v>0</v>
      </c>
      <c r="B105" s="41">
        <f>IF('Worksheet(journal)'!$C27=50004,'Worksheet(journal)'!$G27,0)</f>
        <v>0</v>
      </c>
      <c r="D105" s="40">
        <f>IF('Worksheet(journal)'!$C27=50005,'Worksheet(journal)'!$F27,0)</f>
        <v>0</v>
      </c>
      <c r="E105" s="41">
        <f>IF('Worksheet(journal)'!$C27=50005,'Worksheet(journal)'!$G27,0)</f>
        <v>0</v>
      </c>
    </row>
    <row r="106" spans="1:5">
      <c r="A106" s="45">
        <f>IF('Worksheet(journal)'!$C28=50004,'Worksheet(journal)'!$F28,0)</f>
        <v>0</v>
      </c>
      <c r="B106" s="39">
        <f>IF('Worksheet(journal)'!$C28=50004,'Worksheet(journal)'!$G28,0)</f>
        <v>0</v>
      </c>
      <c r="C106" s="40"/>
      <c r="D106" s="45">
        <f>IF('Worksheet(journal)'!$C28=50005,'Worksheet(journal)'!$F28,0)</f>
        <v>0</v>
      </c>
      <c r="E106" s="39">
        <f>IF('Worksheet(journal)'!$C28=50005,'Worksheet(journal)'!$G28,0)</f>
        <v>0</v>
      </c>
    </row>
    <row r="107" spans="1:5">
      <c r="A107" s="40">
        <f>SUM(A93:A106)</f>
        <v>0</v>
      </c>
      <c r="B107" s="41">
        <f>SUM(B93:B106)</f>
        <v>0</v>
      </c>
      <c r="D107" s="40">
        <f>SUM(D93:D106)</f>
        <v>0</v>
      </c>
      <c r="E107" s="41">
        <f>SUM(E93:E106)</f>
        <v>0</v>
      </c>
    </row>
    <row r="108" spans="1:5">
      <c r="A108" s="42" t="str">
        <f>IF(A107&gt;B107,A107-B107, "")</f>
        <v/>
      </c>
      <c r="B108" s="46" t="str">
        <f>IF(B107&gt;C107,B107-C107, "")</f>
        <v/>
      </c>
      <c r="D108" s="42" t="str">
        <f>IF(D107&gt;E107,D107-E107, "")</f>
        <v/>
      </c>
      <c r="E108" s="46" t="str">
        <f>IF(E107&gt;F107,E107-F107, "")</f>
        <v/>
      </c>
    </row>
  </sheetData>
  <mergeCells count="14">
    <mergeCell ref="A2:B2"/>
    <mergeCell ref="D2:E2"/>
    <mergeCell ref="G2:H2"/>
    <mergeCell ref="A20:B20"/>
    <mergeCell ref="D20:E20"/>
    <mergeCell ref="G20:H20"/>
    <mergeCell ref="A92:B92"/>
    <mergeCell ref="D92:E92"/>
    <mergeCell ref="A48:B48"/>
    <mergeCell ref="D48:E48"/>
    <mergeCell ref="G48:H48"/>
    <mergeCell ref="A66:B66"/>
    <mergeCell ref="D66:E66"/>
    <mergeCell ref="G66:H66"/>
  </mergeCells>
  <phoneticPr fontId="2" type="noConversion"/>
  <pageMargins left="0.75" right="0.75" top="1.75" bottom="1" header="0.75" footer="0.5"/>
  <pageSetup orientation="portrait"/>
  <headerFooter alignWithMargins="0">
    <oddHeader>&amp;L&amp;"Myriad Web Pro,Bold"&amp;12Name:
Date:                            Section: &amp;R&amp;"Myriad Web Pro,Bold"&amp;20I-02.07</oddHeader>
  </headerFooter>
  <legacyDrawing r:id="rId1"/>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5"/>
  <sheetViews>
    <sheetView showGridLines="0" workbookViewId="0">
      <selection sqref="A1:H1"/>
    </sheetView>
  </sheetViews>
  <sheetFormatPr baseColWidth="10" defaultColWidth="8.83203125" defaultRowHeight="14"/>
  <cols>
    <col min="1" max="1" width="9.1640625" style="2" customWidth="1"/>
    <col min="2" max="2" width="1.5" style="2" customWidth="1"/>
    <col min="3" max="3" width="27.5" style="2" customWidth="1"/>
    <col min="4" max="4" width="14.6640625" style="2" customWidth="1"/>
    <col min="5" max="5" width="3.1640625" style="2" customWidth="1"/>
    <col min="6" max="6" width="15.1640625" style="2" customWidth="1"/>
    <col min="7" max="7" width="1.5" style="2" customWidth="1"/>
    <col min="8" max="8" width="9.1640625" style="2" customWidth="1"/>
    <col min="9" max="16384" width="8.83203125" style="2"/>
  </cols>
  <sheetData>
    <row r="1" spans="1:8" ht="99.75" customHeight="1">
      <c r="A1" s="47"/>
      <c r="B1" s="47"/>
      <c r="C1" s="47"/>
      <c r="D1" s="47"/>
      <c r="E1" s="47"/>
      <c r="F1" s="47"/>
      <c r="G1" s="47"/>
      <c r="H1" s="47"/>
    </row>
    <row r="2" spans="1:8" ht="7.5" customHeight="1">
      <c r="B2" s="48"/>
      <c r="C2" s="48"/>
      <c r="D2" s="48"/>
      <c r="E2" s="48"/>
      <c r="F2" s="48"/>
      <c r="G2" s="48"/>
    </row>
    <row r="3" spans="1:8" s="7" customFormat="1" ht="15" customHeight="1">
      <c r="B3" s="49" t="s">
        <v>8</v>
      </c>
      <c r="C3" s="50"/>
      <c r="D3" s="50"/>
      <c r="E3" s="50"/>
      <c r="F3" s="50"/>
      <c r="G3" s="50"/>
    </row>
    <row r="4" spans="1:8" s="7" customFormat="1" ht="15" customHeight="1">
      <c r="B4" s="49" t="s">
        <v>66</v>
      </c>
      <c r="C4" s="49"/>
      <c r="D4" s="49"/>
      <c r="E4" s="49"/>
      <c r="F4" s="49"/>
      <c r="G4" s="49"/>
    </row>
    <row r="5" spans="1:8" s="7" customFormat="1" ht="15" customHeight="1">
      <c r="B5" s="51" t="s">
        <v>9</v>
      </c>
      <c r="C5" s="51"/>
      <c r="D5" s="51"/>
      <c r="E5" s="51"/>
      <c r="F5" s="51"/>
      <c r="G5" s="51"/>
    </row>
    <row r="6" spans="1:8" ht="7.5" customHeight="1">
      <c r="B6" s="48"/>
      <c r="C6" s="48"/>
      <c r="D6" s="48"/>
      <c r="E6" s="48"/>
      <c r="F6" s="52"/>
      <c r="G6" s="48"/>
    </row>
    <row r="7" spans="1:8" s="7" customFormat="1" ht="21.75" customHeight="1">
      <c r="B7" s="53"/>
      <c r="C7" s="54"/>
      <c r="D7" s="55" t="s">
        <v>67</v>
      </c>
      <c r="E7" s="55"/>
      <c r="F7" s="55" t="s">
        <v>68</v>
      </c>
      <c r="G7" s="56"/>
    </row>
    <row r="8" spans="1:8" s="7" customFormat="1" ht="18" customHeight="1">
      <c r="B8" s="53"/>
      <c r="C8" s="54" t="s">
        <v>69</v>
      </c>
      <c r="D8" s="57" t="str">
        <f>'Worksheet(taccts)'!A18</f>
        <v/>
      </c>
      <c r="E8" s="58"/>
      <c r="F8" s="59">
        <v>0</v>
      </c>
      <c r="G8" s="56"/>
    </row>
    <row r="9" spans="1:8" s="7" customFormat="1" ht="18" customHeight="1">
      <c r="B9" s="53"/>
      <c r="C9" s="54" t="s">
        <v>26</v>
      </c>
      <c r="D9" s="58" t="str">
        <f>'Worksheet(taccts)'!D18</f>
        <v/>
      </c>
      <c r="E9" s="58"/>
      <c r="F9" s="58">
        <v>0</v>
      </c>
      <c r="G9" s="56"/>
    </row>
    <row r="10" spans="1:8" s="7" customFormat="1" ht="18" customHeight="1">
      <c r="B10" s="53"/>
      <c r="C10" s="54" t="s">
        <v>42</v>
      </c>
      <c r="D10" s="58" t="str">
        <f>'Worksheet(taccts)'!G18</f>
        <v/>
      </c>
      <c r="E10" s="58"/>
      <c r="F10" s="58">
        <v>0</v>
      </c>
      <c r="G10" s="56"/>
    </row>
    <row r="11" spans="1:8" s="7" customFormat="1" ht="18" customHeight="1">
      <c r="B11" s="53"/>
      <c r="C11" s="54" t="s">
        <v>27</v>
      </c>
      <c r="D11" s="58">
        <v>0</v>
      </c>
      <c r="E11" s="60"/>
      <c r="F11" s="58" t="str">
        <f>'Worksheet(taccts)'!B36</f>
        <v/>
      </c>
      <c r="G11" s="56"/>
    </row>
    <row r="12" spans="1:8" s="7" customFormat="1" ht="18" customHeight="1">
      <c r="B12" s="53"/>
      <c r="C12" s="54" t="s">
        <v>34</v>
      </c>
      <c r="D12" s="58">
        <v>0</v>
      </c>
      <c r="E12" s="60"/>
      <c r="F12" s="58" t="str">
        <f>'Worksheet(taccts)'!E36</f>
        <v/>
      </c>
      <c r="G12" s="56"/>
    </row>
    <row r="13" spans="1:8" s="7" customFormat="1" ht="18" customHeight="1">
      <c r="B13" s="53"/>
      <c r="C13" s="54" t="s">
        <v>28</v>
      </c>
      <c r="D13" s="58">
        <v>0</v>
      </c>
      <c r="E13" s="60"/>
      <c r="F13" s="58" t="str">
        <f>'Worksheet(taccts)'!H36</f>
        <v/>
      </c>
      <c r="G13" s="56"/>
    </row>
    <row r="14" spans="1:8" s="7" customFormat="1" ht="18" customHeight="1">
      <c r="B14" s="53"/>
      <c r="C14" s="54" t="s">
        <v>29</v>
      </c>
      <c r="D14" s="58">
        <v>0</v>
      </c>
      <c r="E14" s="60"/>
      <c r="F14" s="58" t="str">
        <f>'Worksheet(taccts)'!B64</f>
        <v/>
      </c>
      <c r="G14" s="56"/>
    </row>
    <row r="15" spans="1:8" s="7" customFormat="1" ht="18" customHeight="1">
      <c r="B15" s="56"/>
      <c r="C15" s="54" t="s">
        <v>40</v>
      </c>
      <c r="D15" s="58">
        <v>0</v>
      </c>
      <c r="E15" s="61"/>
      <c r="F15" s="58" t="str">
        <f>'Worksheet(taccts)'!E64</f>
        <v/>
      </c>
      <c r="G15" s="53"/>
    </row>
    <row r="16" spans="1:8" s="7" customFormat="1" ht="18" customHeight="1">
      <c r="B16" s="56"/>
      <c r="C16" s="54" t="s">
        <v>30</v>
      </c>
      <c r="D16" s="58">
        <v>0</v>
      </c>
      <c r="E16" s="61"/>
      <c r="F16" s="58" t="str">
        <f>'Worksheet(taccts)'!H64</f>
        <v/>
      </c>
      <c r="G16" s="53"/>
    </row>
    <row r="17" spans="2:7" s="7" customFormat="1" ht="18" customHeight="1">
      <c r="B17" s="56"/>
      <c r="C17" s="54" t="s">
        <v>31</v>
      </c>
      <c r="D17" s="58" t="str">
        <f>'Worksheet(taccts)'!A82</f>
        <v/>
      </c>
      <c r="E17" s="58"/>
      <c r="F17" s="58">
        <v>0</v>
      </c>
      <c r="G17" s="53"/>
    </row>
    <row r="18" spans="2:7" s="7" customFormat="1" ht="18" customHeight="1">
      <c r="B18" s="56"/>
      <c r="C18" s="54" t="s">
        <v>35</v>
      </c>
      <c r="D18" s="58" t="str">
        <f>'Worksheet(taccts)'!D82</f>
        <v/>
      </c>
      <c r="E18" s="58"/>
      <c r="F18" s="58">
        <v>0</v>
      </c>
      <c r="G18" s="53"/>
    </row>
    <row r="19" spans="2:7" s="7" customFormat="1" ht="18" customHeight="1">
      <c r="B19" s="56"/>
      <c r="C19" s="54" t="s">
        <v>32</v>
      </c>
      <c r="D19" s="58" t="str">
        <f>'Worksheet(taccts)'!G82</f>
        <v/>
      </c>
      <c r="E19" s="58"/>
      <c r="F19" s="58">
        <v>0</v>
      </c>
      <c r="G19" s="53"/>
    </row>
    <row r="20" spans="2:7" s="7" customFormat="1" ht="18" customHeight="1">
      <c r="B20" s="56"/>
      <c r="C20" s="54" t="s">
        <v>33</v>
      </c>
      <c r="D20" s="58" t="str">
        <f>'Worksheet(taccts)'!A108</f>
        <v/>
      </c>
      <c r="E20" s="58"/>
      <c r="F20" s="58">
        <v>0</v>
      </c>
      <c r="G20" s="53"/>
    </row>
    <row r="21" spans="2:7" s="7" customFormat="1" ht="18" customHeight="1">
      <c r="B21" s="56"/>
      <c r="C21" s="54" t="s">
        <v>38</v>
      </c>
      <c r="D21" s="58">
        <v>0</v>
      </c>
      <c r="E21" s="58"/>
      <c r="F21" s="58">
        <v>0</v>
      </c>
      <c r="G21" s="53"/>
    </row>
    <row r="22" spans="2:7" s="7" customFormat="1" ht="18" customHeight="1" thickBot="1">
      <c r="B22" s="56"/>
      <c r="C22" s="54"/>
      <c r="D22" s="62">
        <f>SUM(D8:D21)</f>
        <v>0</v>
      </c>
      <c r="E22" s="58"/>
      <c r="F22" s="62">
        <f>SUM(F8:F21)</f>
        <v>0</v>
      </c>
      <c r="G22" s="53"/>
    </row>
    <row r="23" spans="2:7" ht="6" customHeight="1" thickTop="1">
      <c r="B23" s="63"/>
      <c r="C23" s="64"/>
      <c r="D23" s="65"/>
      <c r="E23" s="65"/>
      <c r="F23" s="66"/>
      <c r="G23" s="67"/>
    </row>
    <row r="24" spans="2:7" ht="7" customHeight="1">
      <c r="B24" s="68"/>
      <c r="C24" s="68"/>
      <c r="D24" s="68"/>
      <c r="E24" s="68"/>
      <c r="F24" s="68"/>
      <c r="G24" s="68"/>
    </row>
    <row r="25" spans="2:7" ht="18" customHeight="1"/>
  </sheetData>
  <mergeCells count="4">
    <mergeCell ref="A1:H1"/>
    <mergeCell ref="B4:G4"/>
    <mergeCell ref="B5:G5"/>
    <mergeCell ref="B3:G3"/>
  </mergeCells>
  <phoneticPr fontId="2" type="noConversion"/>
  <pageMargins left="0.75" right="0.75" top="1" bottom="1" header="0.5" footer="0.5"/>
  <pageSetup orientation="portrait" horizontalDpi="1200" verticalDpi="1200"/>
  <headerFooter alignWithMargins="0">
    <oddHeader>&amp;L&amp;"Myriad Web Pro,Bold"&amp;12Name:
Date:                            Section: &amp;R&amp;"Myriad Web Pro,Bold"&amp;20I-02.07</oddHeader>
  </headerFooter>
  <legacyDrawing r:id="rId1"/>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53"/>
  <sheetViews>
    <sheetView showGridLines="0" zoomScaleNormal="100" workbookViewId="0"/>
  </sheetViews>
  <sheetFormatPr baseColWidth="10" defaultColWidth="8.83203125" defaultRowHeight="14"/>
  <cols>
    <col min="1" max="1" width="13.5" style="2" customWidth="1"/>
    <col min="2" max="2" width="1.5" style="2" customWidth="1"/>
    <col min="3" max="3" width="27.5" style="2" customWidth="1"/>
    <col min="4" max="5" width="11.83203125" style="2" customWidth="1"/>
    <col min="6" max="6" width="1.5" style="2" customWidth="1"/>
    <col min="7" max="7" width="11.83203125" style="2" customWidth="1"/>
    <col min="8" max="8" width="3.5" style="2" customWidth="1"/>
    <col min="9" max="16384" width="8.83203125" style="2"/>
  </cols>
  <sheetData>
    <row r="1" spans="2:7" ht="6.75" customHeight="1">
      <c r="B1" s="69"/>
      <c r="C1" s="69"/>
      <c r="D1" s="69"/>
      <c r="E1" s="69"/>
      <c r="F1" s="69"/>
    </row>
    <row r="2" spans="2:7" ht="12" customHeight="1">
      <c r="B2" s="70" t="s">
        <v>8</v>
      </c>
      <c r="C2" s="70"/>
      <c r="D2" s="70"/>
      <c r="E2" s="70"/>
      <c r="F2" s="70"/>
    </row>
    <row r="3" spans="2:7" ht="12" customHeight="1">
      <c r="B3" s="70" t="s">
        <v>70</v>
      </c>
      <c r="C3" s="70"/>
      <c r="D3" s="70"/>
      <c r="E3" s="70"/>
      <c r="F3" s="70"/>
    </row>
    <row r="4" spans="2:7" ht="12" customHeight="1">
      <c r="B4" s="70" t="s">
        <v>20</v>
      </c>
      <c r="C4" s="70"/>
      <c r="D4" s="70"/>
      <c r="E4" s="70"/>
      <c r="F4" s="70"/>
    </row>
    <row r="5" spans="2:7" ht="3.75" customHeight="1">
      <c r="B5" s="69"/>
      <c r="C5" s="69"/>
      <c r="D5" s="69"/>
      <c r="E5" s="69"/>
      <c r="F5" s="69"/>
    </row>
    <row r="6" spans="2:7" ht="15.75" customHeight="1">
      <c r="B6" s="71"/>
      <c r="C6" s="72" t="s">
        <v>40</v>
      </c>
      <c r="D6" s="73"/>
      <c r="E6" s="73"/>
      <c r="F6" s="74"/>
    </row>
    <row r="7" spans="2:7">
      <c r="B7" s="71"/>
      <c r="C7" s="75" t="s">
        <v>71</v>
      </c>
      <c r="D7" s="76" t="str">
        <f>'Worksheet(trial balance)'!F15</f>
        <v/>
      </c>
      <c r="E7" s="76"/>
      <c r="F7" s="74"/>
      <c r="G7" s="77" t="s">
        <v>72</v>
      </c>
    </row>
    <row r="8" spans="2:7" ht="17">
      <c r="B8" s="71"/>
      <c r="C8" s="75" t="s">
        <v>17</v>
      </c>
      <c r="D8" s="78" t="str">
        <f>'Worksheet(trial balance)'!F16</f>
        <v/>
      </c>
      <c r="E8" s="76">
        <f>SUM(D7:D8)</f>
        <v>0</v>
      </c>
      <c r="F8" s="74"/>
      <c r="G8" s="77"/>
    </row>
    <row r="9" spans="2:7">
      <c r="B9" s="71"/>
      <c r="C9" s="72" t="s">
        <v>73</v>
      </c>
      <c r="D9" s="73"/>
      <c r="E9" s="73"/>
      <c r="F9" s="74"/>
    </row>
    <row r="10" spans="2:7">
      <c r="B10" s="71"/>
      <c r="C10" s="75" t="s">
        <v>74</v>
      </c>
      <c r="D10" s="76" t="str">
        <f>'Worksheet(trial balance)'!D17</f>
        <v/>
      </c>
      <c r="E10" s="73"/>
      <c r="F10" s="74"/>
    </row>
    <row r="11" spans="2:7">
      <c r="B11" s="71"/>
      <c r="C11" s="75" t="s">
        <v>18</v>
      </c>
      <c r="D11" s="79" t="str">
        <f>'Worksheet(trial balance)'!D18</f>
        <v/>
      </c>
      <c r="E11" s="73"/>
      <c r="F11" s="74"/>
      <c r="G11" s="77" t="s">
        <v>72</v>
      </c>
    </row>
    <row r="12" spans="2:7">
      <c r="B12" s="71"/>
      <c r="C12" s="75" t="s">
        <v>75</v>
      </c>
      <c r="D12" s="79" t="str">
        <f>'Worksheet(trial balance)'!D19</f>
        <v/>
      </c>
      <c r="E12" s="73"/>
      <c r="F12" s="74"/>
      <c r="G12" s="77"/>
    </row>
    <row r="13" spans="2:7" ht="17">
      <c r="B13" s="71"/>
      <c r="C13" s="75" t="s">
        <v>19</v>
      </c>
      <c r="D13" s="78" t="str">
        <f>'Worksheet(trial balance)'!D20</f>
        <v/>
      </c>
      <c r="E13" s="78">
        <f>SUM(D10:D13)</f>
        <v>0</v>
      </c>
      <c r="F13" s="74"/>
      <c r="G13" s="77" t="s">
        <v>72</v>
      </c>
    </row>
    <row r="14" spans="2:7" ht="14" customHeight="1">
      <c r="B14" s="71"/>
      <c r="C14" s="72" t="s">
        <v>76</v>
      </c>
      <c r="D14" s="73"/>
      <c r="E14" s="80">
        <f>E8-E13</f>
        <v>0</v>
      </c>
      <c r="F14" s="74"/>
    </row>
    <row r="15" spans="2:7" ht="4" customHeight="1">
      <c r="B15" s="71"/>
      <c r="C15" s="72"/>
      <c r="D15" s="73"/>
      <c r="E15" s="80"/>
      <c r="F15" s="74"/>
    </row>
    <row r="16" spans="2:7" ht="7" customHeight="1">
      <c r="B16" s="81"/>
      <c r="C16" s="81"/>
      <c r="D16" s="81"/>
      <c r="E16" s="81"/>
      <c r="F16" s="81"/>
    </row>
    <row r="17" spans="2:7" ht="9" customHeight="1"/>
    <row r="18" spans="2:7" ht="4.5" customHeight="1">
      <c r="B18" s="69"/>
      <c r="C18" s="69"/>
      <c r="D18" s="69"/>
      <c r="E18" s="69"/>
      <c r="F18" s="69"/>
    </row>
    <row r="19" spans="2:7" ht="12" customHeight="1">
      <c r="B19" s="70" t="s">
        <v>8</v>
      </c>
      <c r="C19" s="70"/>
      <c r="D19" s="70"/>
      <c r="E19" s="70"/>
      <c r="F19" s="70"/>
    </row>
    <row r="20" spans="2:7" ht="12" customHeight="1">
      <c r="B20" s="70" t="s">
        <v>77</v>
      </c>
      <c r="C20" s="70"/>
      <c r="D20" s="70"/>
      <c r="E20" s="70"/>
      <c r="F20" s="70"/>
    </row>
    <row r="21" spans="2:7" ht="12" customHeight="1">
      <c r="B21" s="70" t="s">
        <v>20</v>
      </c>
      <c r="C21" s="70"/>
      <c r="D21" s="70"/>
      <c r="E21" s="70"/>
      <c r="F21" s="70"/>
    </row>
    <row r="22" spans="2:7" ht="3.75" customHeight="1">
      <c r="B22" s="69"/>
      <c r="C22" s="69"/>
      <c r="D22" s="69"/>
      <c r="E22" s="69"/>
      <c r="F22" s="69"/>
    </row>
    <row r="23" spans="2:7" ht="15" customHeight="1">
      <c r="B23" s="71"/>
      <c r="C23" s="73" t="s">
        <v>78</v>
      </c>
      <c r="D23" s="73"/>
      <c r="E23" s="76">
        <f>0</f>
        <v>0</v>
      </c>
      <c r="F23" s="74"/>
    </row>
    <row r="24" spans="2:7" ht="17">
      <c r="B24" s="71"/>
      <c r="C24" s="73" t="s">
        <v>79</v>
      </c>
      <c r="D24" s="76"/>
      <c r="E24" s="78">
        <f>E14</f>
        <v>0</v>
      </c>
      <c r="F24" s="74"/>
    </row>
    <row r="25" spans="2:7" ht="17">
      <c r="B25" s="71"/>
      <c r="C25" s="75" t="s">
        <v>72</v>
      </c>
      <c r="D25" s="78"/>
      <c r="E25" s="76">
        <f>E23+E24</f>
        <v>0</v>
      </c>
      <c r="F25" s="74"/>
    </row>
    <row r="26" spans="2:7" ht="17">
      <c r="B26" s="71"/>
      <c r="C26" s="73" t="s">
        <v>80</v>
      </c>
      <c r="D26" s="73"/>
      <c r="E26" s="78">
        <f>'Worksheet(trial balance)'!D21</f>
        <v>0</v>
      </c>
      <c r="F26" s="74"/>
      <c r="G26" s="77"/>
    </row>
    <row r="27" spans="2:7" ht="14" customHeight="1">
      <c r="B27" s="71"/>
      <c r="C27" s="73" t="s">
        <v>81</v>
      </c>
      <c r="D27" s="73"/>
      <c r="E27" s="80">
        <f>E25-E26</f>
        <v>0</v>
      </c>
      <c r="F27" s="74"/>
    </row>
    <row r="28" spans="2:7" ht="4" customHeight="1">
      <c r="B28" s="71"/>
      <c r="C28" s="73"/>
      <c r="D28" s="73"/>
      <c r="E28" s="80"/>
      <c r="F28" s="74"/>
    </row>
    <row r="29" spans="2:7" ht="7" customHeight="1">
      <c r="B29" s="81"/>
      <c r="C29" s="81"/>
      <c r="D29" s="81"/>
      <c r="E29" s="81"/>
      <c r="F29" s="81"/>
    </row>
    <row r="30" spans="2:7" ht="9" customHeight="1">
      <c r="B30" s="71"/>
      <c r="C30" s="71"/>
      <c r="D30" s="71"/>
      <c r="E30" s="82"/>
      <c r="F30" s="71"/>
      <c r="G30" s="83"/>
    </row>
    <row r="31" spans="2:7" ht="4.5" customHeight="1">
      <c r="B31" s="69"/>
      <c r="C31" s="69"/>
      <c r="D31" s="69"/>
      <c r="E31" s="69"/>
      <c r="F31" s="69"/>
    </row>
    <row r="32" spans="2:7" ht="12" customHeight="1">
      <c r="B32" s="70" t="s">
        <v>8</v>
      </c>
      <c r="C32" s="70"/>
      <c r="D32" s="70"/>
      <c r="E32" s="70"/>
      <c r="F32" s="70"/>
    </row>
    <row r="33" spans="2:7" ht="12" customHeight="1">
      <c r="B33" s="70" t="s">
        <v>82</v>
      </c>
      <c r="C33" s="70"/>
      <c r="D33" s="70"/>
      <c r="E33" s="70"/>
      <c r="F33" s="70"/>
    </row>
    <row r="34" spans="2:7" ht="12" customHeight="1">
      <c r="B34" s="70" t="s">
        <v>21</v>
      </c>
      <c r="C34" s="70"/>
      <c r="D34" s="70"/>
      <c r="E34" s="70"/>
      <c r="F34" s="70"/>
    </row>
    <row r="35" spans="2:7" ht="3.75" customHeight="1">
      <c r="B35" s="69"/>
      <c r="C35" s="69"/>
      <c r="D35" s="69"/>
      <c r="E35" s="69"/>
      <c r="F35" s="69"/>
    </row>
    <row r="36" spans="2:7">
      <c r="B36" s="71"/>
      <c r="C36" s="72" t="s">
        <v>83</v>
      </c>
      <c r="D36" s="84"/>
      <c r="E36" s="76"/>
      <c r="F36" s="74"/>
    </row>
    <row r="37" spans="2:7">
      <c r="B37" s="71"/>
      <c r="C37" s="75" t="s">
        <v>57</v>
      </c>
      <c r="D37" s="85"/>
      <c r="E37" s="76" t="str">
        <f>'Worksheet(trial balance)'!D8</f>
        <v/>
      </c>
      <c r="F37" s="74"/>
      <c r="G37" s="77"/>
    </row>
    <row r="38" spans="2:7">
      <c r="B38" s="71"/>
      <c r="C38" s="75" t="s">
        <v>84</v>
      </c>
      <c r="D38" s="85"/>
      <c r="E38" s="79" t="str">
        <f>'Worksheet(trial balance)'!D9</f>
        <v/>
      </c>
      <c r="F38" s="74"/>
      <c r="G38" s="77" t="s">
        <v>72</v>
      </c>
    </row>
    <row r="39" spans="2:7" ht="17">
      <c r="B39" s="71"/>
      <c r="C39" s="75" t="s">
        <v>42</v>
      </c>
      <c r="D39" s="85"/>
      <c r="E39" s="78" t="str">
        <f>'Worksheet(trial balance)'!D10</f>
        <v/>
      </c>
      <c r="F39" s="74"/>
    </row>
    <row r="40" spans="2:7" ht="17">
      <c r="B40" s="71"/>
      <c r="C40" s="73" t="s">
        <v>85</v>
      </c>
      <c r="D40" s="86"/>
      <c r="E40" s="80">
        <f>SUM(E36:E39)</f>
        <v>0</v>
      </c>
      <c r="F40" s="74"/>
    </row>
    <row r="41" spans="2:7" ht="4" customHeight="1">
      <c r="B41" s="71"/>
      <c r="C41" s="71"/>
      <c r="D41" s="71"/>
      <c r="E41" s="71"/>
      <c r="F41" s="74"/>
    </row>
    <row r="42" spans="2:7">
      <c r="B42" s="74"/>
      <c r="C42" s="72" t="s">
        <v>0</v>
      </c>
      <c r="D42" s="87"/>
      <c r="E42" s="74"/>
      <c r="F42" s="71"/>
    </row>
    <row r="43" spans="2:7">
      <c r="B43" s="74"/>
      <c r="C43" s="75" t="s">
        <v>1</v>
      </c>
      <c r="D43" s="76" t="str">
        <f>'Worksheet(trial balance)'!F11</f>
        <v/>
      </c>
      <c r="E43" s="88"/>
      <c r="F43" s="71"/>
      <c r="G43" s="77" t="s">
        <v>72</v>
      </c>
    </row>
    <row r="44" spans="2:7" ht="17">
      <c r="B44" s="74"/>
      <c r="C44" s="75" t="s">
        <v>2</v>
      </c>
      <c r="D44" s="78" t="str">
        <f>'Worksheet(trial balance)'!F12</f>
        <v/>
      </c>
      <c r="E44" s="88"/>
      <c r="F44" s="71"/>
      <c r="G44" s="77" t="s">
        <v>72</v>
      </c>
    </row>
    <row r="45" spans="2:7">
      <c r="B45" s="74"/>
      <c r="C45" s="73" t="s">
        <v>3</v>
      </c>
      <c r="D45" s="79"/>
      <c r="E45" s="76">
        <f>SUM(D43:D44)</f>
        <v>0</v>
      </c>
      <c r="F45" s="71"/>
    </row>
    <row r="46" spans="2:7" ht="4" customHeight="1">
      <c r="B46" s="74"/>
      <c r="C46" s="75"/>
      <c r="D46" s="79"/>
      <c r="E46" s="76"/>
      <c r="F46" s="71"/>
    </row>
    <row r="47" spans="2:7">
      <c r="B47" s="74"/>
      <c r="C47" s="72" t="s">
        <v>4</v>
      </c>
      <c r="D47" s="79"/>
      <c r="E47" s="76"/>
      <c r="F47" s="71"/>
    </row>
    <row r="48" spans="2:7">
      <c r="B48" s="74"/>
      <c r="C48" s="75" t="s">
        <v>5</v>
      </c>
      <c r="D48" s="76" t="str">
        <f>'Worksheet(trial balance)'!F13</f>
        <v/>
      </c>
      <c r="E48" s="89"/>
      <c r="F48" s="71"/>
    </row>
    <row r="49" spans="2:6" ht="17">
      <c r="B49" s="74"/>
      <c r="C49" s="75" t="s">
        <v>6</v>
      </c>
      <c r="D49" s="78">
        <f>E27</f>
        <v>0</v>
      </c>
      <c r="E49" s="89"/>
      <c r="F49" s="71"/>
    </row>
    <row r="50" spans="2:6" ht="17">
      <c r="B50" s="74"/>
      <c r="C50" s="73" t="s">
        <v>7</v>
      </c>
      <c r="D50" s="88"/>
      <c r="E50" s="78">
        <f>SUM(D48:D49)</f>
        <v>0</v>
      </c>
      <c r="F50" s="71"/>
    </row>
    <row r="51" spans="2:6" ht="14" customHeight="1">
      <c r="B51" s="74"/>
      <c r="C51" s="73" t="s">
        <v>23</v>
      </c>
      <c r="D51" s="88"/>
      <c r="E51" s="80">
        <f>SUM(E45:E50)</f>
        <v>0</v>
      </c>
      <c r="F51" s="71"/>
    </row>
    <row r="52" spans="2:6" ht="4" customHeight="1">
      <c r="B52" s="74"/>
      <c r="C52" s="90"/>
      <c r="D52" s="88"/>
      <c r="E52" s="80"/>
      <c r="F52" s="71"/>
    </row>
    <row r="53" spans="2:6" ht="7" customHeight="1">
      <c r="C53" s="81"/>
      <c r="D53" s="81"/>
      <c r="E53" s="81"/>
    </row>
  </sheetData>
  <mergeCells count="9">
    <mergeCell ref="B33:F33"/>
    <mergeCell ref="B34:F34"/>
    <mergeCell ref="B2:F2"/>
    <mergeCell ref="B3:F3"/>
    <mergeCell ref="B4:F4"/>
    <mergeCell ref="B19:F19"/>
    <mergeCell ref="B20:F20"/>
    <mergeCell ref="B21:F21"/>
    <mergeCell ref="B32:F32"/>
  </mergeCells>
  <phoneticPr fontId="2" type="noConversion"/>
  <pageMargins left="0.75" right="0.75" top="1.75" bottom="1" header="0.75" footer="0.5"/>
  <pageSetup orientation="portrait"/>
  <headerFooter alignWithMargins="0">
    <oddHeader>&amp;L&amp;"Myriad Web Pro,Bold"&amp;12Name:
Date:                            Section: &amp;R&amp;"Myriad Web Pro,Bold"&amp;20I-02.07</oddHeader>
  </headerFooter>
  <ignoredErrors>
    <ignoredError sqref="E40 E51" emptyCellReference="1"/>
  </ignoredErrors>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Problem</vt:lpstr>
      <vt:lpstr>Comment</vt:lpstr>
      <vt:lpstr>Worksheet(journal)</vt:lpstr>
      <vt:lpstr>Worksheet(taccts)</vt:lpstr>
      <vt:lpstr>Worksheet(trial balance)</vt:lpstr>
      <vt:lpstr>Worksheet(financials)</vt:lpstr>
      <vt:lpstr>accountnumber</vt:lpstr>
      <vt:lpstr>chart</vt:lpstr>
      <vt:lpstr>item</vt:lpstr>
      <vt:lpstr>transactions</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2013-03-26T15:23:46Z</cp:lastPrinted>
  <dcterms:created xsi:type="dcterms:W3CDTF">2007-01-29T16:43:50Z</dcterms:created>
  <dcterms:modified xsi:type="dcterms:W3CDTF">2020-06-28T18:48:01Z</dcterms:modified>
</cp:coreProperties>
</file>