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codeName="ThisWorkbook" defaultThemeVersion="124226"/>
  <mc:AlternateContent xmlns:mc="http://schemas.openxmlformats.org/markup-compatibility/2006">
    <mc:Choice Requires="x15">
      <x15ac:absPath xmlns:x15ac="http://schemas.microsoft.com/office/spreadsheetml/2010/11/ac" url="/Users/larrywalther/Documents/Excel/Chapter21/xlsx/"/>
    </mc:Choice>
  </mc:AlternateContent>
  <xr:revisionPtr revIDLastSave="0" documentId="13_ncr:1_{01B4A88B-3B4D-3C42-82E9-7C78A8E1BC53}" xr6:coauthVersionLast="36" xr6:coauthVersionMax="36" xr10:uidLastSave="{00000000-0000-0000-0000-000000000000}"/>
  <bookViews>
    <workbookView xWindow="3480" yWindow="1680" windowWidth="14100" windowHeight="11320" xr2:uid="{00000000-000D-0000-FFFF-FFFF00000000}"/>
  </bookViews>
  <sheets>
    <sheet name="Problem" sheetId="41" r:id="rId1"/>
    <sheet name="Worksheet" sheetId="59" r:id="rId2"/>
    <sheet name="Sales" sheetId="49" r:id="rId3"/>
    <sheet name="Production" sheetId="50" r:id="rId4"/>
    <sheet name="Materials" sheetId="51" r:id="rId5"/>
    <sheet name="Labor" sheetId="52" r:id="rId6"/>
    <sheet name="Factory Overhead" sheetId="53" r:id="rId7"/>
    <sheet name="Finished Goods" sheetId="54" r:id="rId8"/>
    <sheet name="SG&amp;A" sheetId="55" r:id="rId9"/>
    <sheet name="Cash" sheetId="56" r:id="rId10"/>
    <sheet name="Income Stmt" sheetId="57" r:id="rId11"/>
    <sheet name="Balance Sheet" sheetId="58" r:id="rId12"/>
  </sheets>
  <definedNames>
    <definedName name="Kaizen" localSheetId="0">Problem!#REF!</definedName>
    <definedName name="Kaizen" localSheetId="1">Worksheet!#REF!</definedName>
    <definedName name="Kanban" localSheetId="0">Problem!#REF!</definedName>
    <definedName name="Kanban" localSheetId="1">Worksheet!#REF!</definedName>
  </definedNames>
  <calcPr calcId="181029"/>
</workbook>
</file>

<file path=xl/calcChain.xml><?xml version="1.0" encoding="utf-8"?>
<calcChain xmlns="http://schemas.openxmlformats.org/spreadsheetml/2006/main">
  <c r="G7" i="49" l="1"/>
  <c r="C9" i="49"/>
  <c r="D15" i="49" s="1"/>
  <c r="D9" i="49"/>
  <c r="E9" i="49"/>
  <c r="F9" i="49"/>
  <c r="G9" i="49"/>
  <c r="C14" i="49"/>
  <c r="C16" i="49" s="1"/>
  <c r="D14" i="49"/>
  <c r="D16" i="49" s="1"/>
  <c r="E14" i="49"/>
  <c r="F14" i="49"/>
  <c r="F16" i="49" s="1"/>
  <c r="E15" i="49"/>
  <c r="F15" i="49"/>
  <c r="E16" i="49"/>
  <c r="G7" i="50"/>
  <c r="C8" i="50"/>
  <c r="D8" i="50"/>
  <c r="D9" i="50" s="1"/>
  <c r="D11" i="50" s="1"/>
  <c r="E8" i="50"/>
  <c r="E9" i="50" s="1"/>
  <c r="E11" i="50" s="1"/>
  <c r="G8" i="50"/>
  <c r="C9" i="50"/>
  <c r="F9" i="50"/>
  <c r="D10" i="50"/>
  <c r="E10" i="50"/>
  <c r="F10" i="50"/>
  <c r="F11" i="50" s="1"/>
  <c r="G10" i="50"/>
  <c r="C11" i="50"/>
  <c r="G6" i="51"/>
  <c r="C8" i="51"/>
  <c r="D8" i="51"/>
  <c r="C9" i="51" s="1"/>
  <c r="E8" i="51"/>
  <c r="E10" i="51" s="1"/>
  <c r="F8" i="51"/>
  <c r="G8" i="51"/>
  <c r="G10" i="51" s="1"/>
  <c r="E9" i="51"/>
  <c r="G9" i="51"/>
  <c r="F10" i="51"/>
  <c r="F11" i="51"/>
  <c r="F12" i="51" s="1"/>
  <c r="F14" i="51" s="1"/>
  <c r="F19" i="51" s="1"/>
  <c r="G11" i="51"/>
  <c r="C14" i="51"/>
  <c r="C21" i="51"/>
  <c r="G7" i="52"/>
  <c r="C9" i="52"/>
  <c r="D9" i="52"/>
  <c r="E9" i="52"/>
  <c r="F9" i="52"/>
  <c r="F11" i="52" s="1"/>
  <c r="G9" i="52"/>
  <c r="C11" i="52"/>
  <c r="D11" i="52"/>
  <c r="E11" i="52"/>
  <c r="C9" i="53"/>
  <c r="D9" i="53"/>
  <c r="E9" i="53"/>
  <c r="F9" i="53"/>
  <c r="G9" i="53"/>
  <c r="G10" i="53"/>
  <c r="C13" i="53"/>
  <c r="D13" i="53"/>
  <c r="E13" i="53"/>
  <c r="F13" i="53"/>
  <c r="G13" i="53"/>
  <c r="G7" i="54"/>
  <c r="G8" i="54"/>
  <c r="G12" i="54"/>
  <c r="C9" i="55"/>
  <c r="D9" i="55"/>
  <c r="E9" i="55"/>
  <c r="F9" i="55"/>
  <c r="G9" i="55"/>
  <c r="G11" i="55"/>
  <c r="G12" i="55"/>
  <c r="G13" i="55"/>
  <c r="G14" i="55"/>
  <c r="C15" i="55"/>
  <c r="D15" i="55"/>
  <c r="E15" i="55"/>
  <c r="F15" i="55"/>
  <c r="G15" i="55"/>
  <c r="G6" i="56"/>
  <c r="G7" i="56"/>
  <c r="C8" i="56"/>
  <c r="G8" i="56"/>
  <c r="G10" i="56"/>
  <c r="G11" i="56"/>
  <c r="G12" i="56"/>
  <c r="G16" i="56" s="1"/>
  <c r="G13" i="56"/>
  <c r="G14" i="56"/>
  <c r="G15" i="56"/>
  <c r="C16" i="56"/>
  <c r="E16" i="56"/>
  <c r="F16" i="56"/>
  <c r="G19" i="56"/>
  <c r="G20" i="56"/>
  <c r="G22" i="56" s="1"/>
  <c r="G21" i="56"/>
  <c r="C22" i="56"/>
  <c r="D6" i="56" s="1"/>
  <c r="D8" i="56" s="1"/>
  <c r="D22" i="56"/>
  <c r="E6" i="56" s="1"/>
  <c r="E8" i="56" s="1"/>
  <c r="E22" i="56"/>
  <c r="F6" i="56" s="1"/>
  <c r="F8" i="56" s="1"/>
  <c r="F22" i="56"/>
  <c r="G11" i="57"/>
  <c r="G12" i="57" s="1"/>
  <c r="G14" i="57" s="1"/>
  <c r="G16" i="57" s="1"/>
  <c r="G10" i="58"/>
  <c r="D13" i="58"/>
  <c r="D14" i="58" s="1"/>
  <c r="G13" i="58"/>
  <c r="G14" i="58"/>
  <c r="G23" i="58" s="1"/>
  <c r="F22" i="58" s="1"/>
  <c r="G22" i="58" s="1"/>
  <c r="G19" i="58"/>
  <c r="G11" i="52" l="1"/>
  <c r="D11" i="51"/>
  <c r="C10" i="51"/>
  <c r="G16" i="49"/>
  <c r="G11" i="50"/>
  <c r="D9" i="51"/>
  <c r="E11" i="51" l="1"/>
  <c r="E12" i="51" s="1"/>
  <c r="E14" i="51" s="1"/>
  <c r="D10" i="51"/>
  <c r="D12" i="51" s="1"/>
  <c r="D14" i="51" s="1"/>
  <c r="E20" i="51" l="1"/>
  <c r="G14" i="51"/>
  <c r="D19" i="51"/>
  <c r="D21" i="51" s="1"/>
  <c r="E19" i="51"/>
  <c r="E21" i="51" s="1"/>
  <c r="F20" i="51"/>
  <c r="F21" i="51" s="1"/>
  <c r="G21" i="5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I-21.03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indexed="81"/>
            <rFont val="Myriad Web Pro"/>
          </rPr>
          <t>I-21.03</t>
        </r>
      </text>
    </comment>
  </commentList>
</comments>
</file>

<file path=xl/sharedStrings.xml><?xml version="1.0" encoding="utf-8"?>
<sst xmlns="http://schemas.openxmlformats.org/spreadsheetml/2006/main" count="208" uniqueCount="145">
  <si>
    <t>Total estimated sales</t>
  </si>
  <si>
    <t>X Units in ending finished goods inventory</t>
  </si>
  <si>
    <t>X Per unit variable SG&amp;A</t>
  </si>
  <si>
    <t xml:space="preserve">     Salaries</t>
  </si>
  <si>
    <t xml:space="preserve">     Office</t>
  </si>
  <si>
    <t xml:space="preserve">     Advertising</t>
  </si>
  <si>
    <t xml:space="preserve">     Other</t>
  </si>
  <si>
    <t xml:space="preserve">     Taxes</t>
  </si>
  <si>
    <t xml:space="preserve">     Equipment purchase</t>
  </si>
  <si>
    <t xml:space="preserve">     Planned Borrowing</t>
  </si>
  <si>
    <t xml:space="preserve">     Common stock</t>
  </si>
  <si>
    <t xml:space="preserve">     Retained earnings</t>
  </si>
  <si>
    <t>Form a team consisting of six members.  Carefully review the comprehensive budget illustration provided in the textbook for Shehadeh Movie Screens.  Then, assume that a general decline in the economy has resulted in a revision of the 20X9 sales plan.  Each quarter's sales are now anticipated to be 200 less than previously forecast (e.g., Q1 is now planned at 1,900 units, etc.).</t>
  </si>
  <si>
    <t>Revised Sales Budget</t>
  </si>
  <si>
    <t>Revised Factory Overhead Budget</t>
  </si>
  <si>
    <t>Ending cash balance</t>
  </si>
  <si>
    <t>Plus: Customer receipts</t>
  </si>
  <si>
    <t xml:space="preserve">     Direct materials</t>
  </si>
  <si>
    <t xml:space="preserve">     Direct labor</t>
  </si>
  <si>
    <t xml:space="preserve">     Factory overhead</t>
  </si>
  <si>
    <t xml:space="preserve">     SG&amp;A</t>
  </si>
  <si>
    <t>Team Member #1</t>
  </si>
  <si>
    <t>Less: Beginning finished goods</t>
  </si>
  <si>
    <t xml:space="preserve"> </t>
  </si>
  <si>
    <t>X Raw materials per unit (sq.ft.)</t>
  </si>
  <si>
    <t>Total raw material needs (sq.ft.)</t>
  </si>
  <si>
    <t>Plus: Target ending raw material</t>
  </si>
  <si>
    <t>Total units needed (sq. ft.)</t>
  </si>
  <si>
    <t>Less disbursements:</t>
    <phoneticPr fontId="3" type="noConversion"/>
  </si>
  <si>
    <t xml:space="preserve">Current assets </t>
    <phoneticPr fontId="3" type="noConversion"/>
  </si>
  <si>
    <t>Property, plant, &amp; equipment</t>
    <phoneticPr fontId="3" type="noConversion"/>
  </si>
  <si>
    <t xml:space="preserve">          Total assets</t>
    <phoneticPr fontId="3" type="noConversion"/>
  </si>
  <si>
    <t>Total variable factory overhead</t>
  </si>
  <si>
    <t>Fixed factory overhead</t>
  </si>
  <si>
    <t>Total factory overhead</t>
  </si>
  <si>
    <t>Cash paid for factory overhead</t>
  </si>
  <si>
    <t>Direct material</t>
  </si>
  <si>
    <t>Direct labor</t>
  </si>
  <si>
    <t>Applied factory overhead</t>
  </si>
  <si>
    <t>Units</t>
  </si>
  <si>
    <t>Per Unit Cost</t>
  </si>
  <si>
    <t>Per Unit Total</t>
  </si>
  <si>
    <t>Total variable SG&amp;A</t>
  </si>
  <si>
    <t>Fixed SG&amp;A</t>
  </si>
  <si>
    <t>Total fixed SG&amp;A</t>
  </si>
  <si>
    <t>Total budgeted SG&amp;A</t>
  </si>
  <si>
    <t>Available cash</t>
  </si>
  <si>
    <t>Revised Production Budget</t>
  </si>
  <si>
    <t>Revised Direct Materials Budget</t>
  </si>
  <si>
    <t>Revised Direct Labor Budget</t>
  </si>
  <si>
    <t>Total disbursements</t>
  </si>
  <si>
    <t>Cash surplus/(deficit)</t>
  </si>
  <si>
    <t>Financing:</t>
  </si>
  <si>
    <t xml:space="preserve">     Planned repayment</t>
  </si>
  <si>
    <t>Prepare the revised direct labor and factory overhead budget.  Assume there is no change in total fixed costs.  Recalculate the factory overhead application rate based on the revised total factory overhead and new direct labor hours.</t>
  </si>
  <si>
    <t>Team Member #4</t>
  </si>
  <si>
    <t>Team Member #5</t>
  </si>
  <si>
    <t>December 31, 20X8 and 20X9</t>
  </si>
  <si>
    <t>20X9</t>
  </si>
  <si>
    <t>20X8</t>
  </si>
  <si>
    <t>ASSETS</t>
  </si>
  <si>
    <t>Beginning cash balance</t>
  </si>
  <si>
    <t>Estimated units</t>
  </si>
  <si>
    <t>X Per unit sales price</t>
  </si>
  <si>
    <t xml:space="preserve">  </t>
  </si>
  <si>
    <t>Prepare the revised sales and cash collections budget, as well as the revised production budget.  You may assume that the end of year finished goods inventory will be reduced to 650 units, and ending accounts receivable will be reduced to $128,333.  Beginning finished good inventory remains at 525 units.</t>
  </si>
  <si>
    <t>Prepare the revised direct materials and related cash payments budget.  Assume no change in beginning raw materials inventory.  Assume ending raw materials inventory is targeted at 18,000  square feet.</t>
  </si>
  <si>
    <t>The electronic spreadsheet version of this problem includes a template based upon the existing budget as displayed within Chapter 21 of the textbook.  You may find it easiest for each team member to work with this electronic template, and pass along the updated file to the next member of the team.  As you do so, discuss the importance of communication between colleagues in working through the budgeting process (i.e., sales must communicate with production, etc.).</t>
  </si>
  <si>
    <t xml:space="preserve">     Cash</t>
  </si>
  <si>
    <t xml:space="preserve">     Accounts receivable</t>
  </si>
  <si>
    <t xml:space="preserve">     Raw materials inventory</t>
  </si>
  <si>
    <t>Revised Ending Finished Goods Inventory</t>
  </si>
  <si>
    <t>Revised Selling, General, and Administrative Budget</t>
  </si>
  <si>
    <t>Revised Cash Budget</t>
  </si>
  <si>
    <t>Revised Budgeted Income Statement</t>
  </si>
  <si>
    <t>Revised Budgeted Balance Sheet</t>
  </si>
  <si>
    <t>From prior quarter sales</t>
  </si>
  <si>
    <t>From current quarter sales</t>
  </si>
  <si>
    <t>Annual Recap</t>
  </si>
  <si>
    <t>4th Quarter</t>
  </si>
  <si>
    <t>3rd Quarter</t>
  </si>
  <si>
    <t>2nd Quarter</t>
  </si>
  <si>
    <t>1st Quarter</t>
  </si>
  <si>
    <t>For the Year Ending December 31, 20X9</t>
  </si>
  <si>
    <t>SHEHADEH MOVIE SCREENS</t>
  </si>
  <si>
    <t>Desired ending finished goods</t>
  </si>
  <si>
    <t>Total units needed</t>
  </si>
  <si>
    <t xml:space="preserve">     Cost of goods sold</t>
  </si>
  <si>
    <t>Gross profit</t>
  </si>
  <si>
    <t>SG&amp;A</t>
  </si>
  <si>
    <t>Income before interest and taxes</t>
  </si>
  <si>
    <t>Interest</t>
  </si>
  <si>
    <t>Income before taxes</t>
  </si>
  <si>
    <t>Income taxes</t>
  </si>
  <si>
    <t>Net income</t>
  </si>
  <si>
    <t xml:space="preserve">     Finished goods inventory</t>
  </si>
  <si>
    <t xml:space="preserve">     Plant and equipment</t>
  </si>
  <si>
    <t xml:space="preserve">     Less:  Accumulated depreciation</t>
  </si>
  <si>
    <t>Liabilities</t>
  </si>
  <si>
    <t>Current liabilities</t>
  </si>
  <si>
    <t xml:space="preserve">     Accounts payable</t>
  </si>
  <si>
    <t xml:space="preserve">     Interest payable</t>
  </si>
  <si>
    <t xml:space="preserve">     Notes payable</t>
  </si>
  <si>
    <t>Stockholders' equity</t>
  </si>
  <si>
    <t xml:space="preserve">Calculate the ending finished goods inventory and prepare the selling, general, and administrative expense budget.  </t>
  </si>
  <si>
    <t>Team Member #6</t>
  </si>
  <si>
    <t>Prepare the budgeted income statement and budgeted balance sheet.</t>
  </si>
  <si>
    <t>Cash payments for materials</t>
  </si>
  <si>
    <t>Driect labor hours</t>
  </si>
  <si>
    <t>Less: Depreciation</t>
  </si>
  <si>
    <t>Cost Component</t>
  </si>
  <si>
    <t>35 sq. ft.</t>
  </si>
  <si>
    <t>3 hours</t>
  </si>
  <si>
    <t>The revised factory overhead allocation rate is $            per direct labor hour.</t>
  </si>
  <si>
    <t>?</t>
  </si>
  <si>
    <t xml:space="preserve">     Interest on repayment</t>
  </si>
  <si>
    <t>Sales</t>
  </si>
  <si>
    <t>Cost of goods sold</t>
  </si>
  <si>
    <t xml:space="preserve">     Beginning finished goods</t>
  </si>
  <si>
    <t xml:space="preserve">     Cost of goods manufactured</t>
  </si>
  <si>
    <t xml:space="preserve">     Goods available for sale</t>
  </si>
  <si>
    <t xml:space="preserve">     Less: Ending finished goods inventory</t>
  </si>
  <si>
    <t>Prepare the cash budget.  Assume that anticipated taxes are reduced by half.  The company will continue with the planned purchase of equipment and debt financing/repayment schedule.</t>
    <phoneticPr fontId="3" type="noConversion"/>
  </si>
  <si>
    <t>The electronic spreadsheet version of this problem includes the existing budget as displayed within Chapter 21 of the textbook.  You may find it easiest to revise your portion of that template, and then pass the electronic file along to the next member of the team.  As you do so, discuss the importance of timely communication between colleagues in working through the budgeting process (i.e., sales must communicate with production, etc.).</t>
    <phoneticPr fontId="3" type="noConversion"/>
  </si>
  <si>
    <t>Team Member #2</t>
  </si>
  <si>
    <t>Team Member #3</t>
  </si>
  <si>
    <t>Less: Target beg. raw material</t>
  </si>
  <si>
    <t>Raw material purchases (sq. ft.)</t>
  </si>
  <si>
    <t>X Estimated cost per square foot</t>
  </si>
  <si>
    <t>n/a</t>
  </si>
  <si>
    <t>Expected Cash Payments For Materials Purchases</t>
  </si>
  <si>
    <t>For current quarter purchases</t>
  </si>
  <si>
    <t>For prior quarter purchases</t>
  </si>
  <si>
    <t>Expected Cash Collections From Sales</t>
  </si>
  <si>
    <t>Cash collections from sales</t>
  </si>
  <si>
    <t>Estimated units sold</t>
  </si>
  <si>
    <t>Ending finished goods inventory</t>
  </si>
  <si>
    <t>Scheduled production</t>
  </si>
  <si>
    <t>Cost of raw material purchases</t>
  </si>
  <si>
    <t>X Direct labor hours per unit</t>
  </si>
  <si>
    <t>Total direct labor hours</t>
  </si>
  <si>
    <t>X Cost per direct labor hour</t>
  </si>
  <si>
    <t>Cost of direct labor</t>
  </si>
  <si>
    <t>X Variable factory overhead rate</t>
  </si>
  <si>
    <t>Total liabilities and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</si>
</sst>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 numFmtId="165" formatCode="_(&quot;$&quot;* #,##0.0_);_(&quot;$&quot;* \(#,##0.0\);_(&quot;$&quot;* &quot;-&quot;?_);_(@_)"/>
  </numFmts>
  <fonts count="20">
    <font>
      <sz val="10"/>
      <name val="Arial"/>
    </font>
    <font>
      <sz val="10"/>
      <name val="Arial"/>
    </font>
    <font>
      <sz val="10"/>
      <name val="Arial"/>
    </font>
    <font>
      <sz val="8"/>
      <name val="Verdana"/>
    </font>
    <font>
      <sz val="10"/>
      <name val="Myriad Web Pro"/>
    </font>
    <font>
      <sz val="10"/>
      <name val="Myriad Web Pro"/>
    </font>
    <font>
      <b/>
      <sz val="10"/>
      <color indexed="9"/>
      <name val="Myriad Web Pro"/>
    </font>
    <font>
      <sz val="10"/>
      <color indexed="16"/>
      <name val="Myriad Web Pro"/>
    </font>
    <font>
      <sz val="10"/>
      <name val="Myriad Pro"/>
    </font>
    <font>
      <i/>
      <sz val="10"/>
      <name val="Myriad Web Pro"/>
    </font>
    <font>
      <sz val="12"/>
      <color indexed="12"/>
      <name val="Arial"/>
      <family val="2"/>
    </font>
    <font>
      <sz val="12"/>
      <name val="Myriad Pro"/>
    </font>
    <font>
      <b/>
      <sz val="20"/>
      <color indexed="81"/>
      <name val="Myriad Web Pro"/>
    </font>
    <font>
      <sz val="10"/>
      <name val="Calibri"/>
      <family val="2"/>
      <scheme val="minor"/>
    </font>
    <font>
      <b/>
      <sz val="20"/>
      <color rgb="FF000000"/>
      <name val="Myriad Web Pro"/>
    </font>
    <font>
      <b/>
      <sz val="10"/>
      <name val="Calibri"/>
      <family val="2"/>
      <scheme val="minor"/>
    </font>
    <font>
      <u/>
      <sz val="10"/>
      <name val="Calibri"/>
      <family val="2"/>
      <scheme val="minor"/>
    </font>
    <font>
      <b/>
      <u/>
      <sz val="10"/>
      <name val="Calibri"/>
      <family val="2"/>
      <scheme val="minor"/>
    </font>
    <font>
      <u val="singleAccounting"/>
      <sz val="10"/>
      <name val="Calibri"/>
      <family val="2"/>
      <scheme val="minor"/>
    </font>
    <font>
      <u val="doubleAccounting"/>
      <sz val="10"/>
      <name val="Calibri"/>
      <family val="2"/>
      <scheme val="minor"/>
    </font>
  </fonts>
  <fills count="15">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11"/>
        <bgColor indexed="64"/>
      </patternFill>
    </fill>
  </fills>
  <borders count="11">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thin">
        <color indexed="64"/>
      </left>
      <right style="thin">
        <color indexed="64"/>
      </right>
      <top/>
      <bottom/>
      <diagonal/>
    </border>
    <border>
      <left/>
      <right/>
      <top/>
      <bottom style="thin">
        <color indexed="64"/>
      </bottom>
      <diagonal/>
    </border>
  </borders>
  <cellStyleXfs count="24">
    <xf numFmtId="0" fontId="0" fillId="0" borderId="0"/>
    <xf numFmtId="0" fontId="5" fillId="2" borderId="0" applyNumberFormat="0" applyBorder="0" applyAlignment="0"/>
    <xf numFmtId="0" fontId="4" fillId="3" borderId="0"/>
    <xf numFmtId="0" fontId="6" fillId="3" borderId="0">
      <alignment horizontal="center" vertical="center"/>
    </xf>
    <xf numFmtId="3" fontId="4" fillId="4" borderId="1">
      <alignment horizontal="right" vertical="center" wrapText="1"/>
    </xf>
    <xf numFmtId="0" fontId="7" fillId="4" borderId="2">
      <alignment horizontal="left" vertical="center" wrapText="1"/>
    </xf>
    <xf numFmtId="0" fontId="7" fillId="4" borderId="0">
      <alignment horizontal="left" vertical="center" wrapText="1" indent="1"/>
    </xf>
    <xf numFmtId="3" fontId="8" fillId="4" borderId="3" applyNumberFormat="0" applyFont="0" applyAlignment="0">
      <alignment horizontal="center" vertical="center" wrapText="1"/>
    </xf>
    <xf numFmtId="16" fontId="4" fillId="4" borderId="0">
      <alignment horizontal="center" vertical="center" wrapText="1"/>
    </xf>
    <xf numFmtId="0" fontId="9" fillId="4" borderId="4">
      <alignment horizontal="justify" vertical="center" wrapText="1"/>
    </xf>
    <xf numFmtId="0" fontId="10" fillId="5" borderId="0" applyFont="0" applyAlignment="0">
      <alignment horizontal="center" vertical="center" wrapText="1"/>
    </xf>
    <xf numFmtId="0" fontId="6" fillId="5" borderId="3" applyAlignment="0">
      <alignment horizontal="center" vertical="center" wrapText="1"/>
    </xf>
    <xf numFmtId="164" fontId="11"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6"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2" fillId="0" borderId="0"/>
    <xf numFmtId="0" fontId="4" fillId="4" borderId="0" applyFill="0">
      <alignment horizontal="justify" vertical="top" wrapText="1"/>
    </xf>
    <xf numFmtId="0" fontId="7" fillId="0" borderId="0">
      <alignment horizontal="justify" vertical="top" wrapText="1"/>
    </xf>
    <xf numFmtId="0" fontId="11" fillId="0" borderId="0">
      <alignment horizontal="left" vertical="center" wrapText="1"/>
    </xf>
    <xf numFmtId="0" fontId="4" fillId="9" borderId="0" applyNumberFormat="0" applyAlignment="0">
      <alignment vertical="center"/>
    </xf>
    <xf numFmtId="0" fontId="6" fillId="10" borderId="0" applyNumberFormat="0" applyAlignment="0"/>
  </cellStyleXfs>
  <cellXfs count="71">
    <xf numFmtId="0" fontId="0" fillId="0" borderId="0" xfId="0"/>
    <xf numFmtId="0" fontId="13" fillId="0" borderId="0" xfId="19" applyFont="1" applyFill="1">
      <alignment horizontal="justify" vertical="top" wrapText="1"/>
    </xf>
    <xf numFmtId="0" fontId="13" fillId="0" borderId="0" xfId="0" applyFont="1"/>
    <xf numFmtId="0" fontId="13" fillId="0" borderId="0" xfId="0" applyFont="1" applyAlignment="1">
      <alignment vertical="top"/>
    </xf>
    <xf numFmtId="0" fontId="13" fillId="0" borderId="0" xfId="19" applyFont="1" applyFill="1">
      <alignment horizontal="justify" vertical="top" wrapText="1"/>
    </xf>
    <xf numFmtId="0" fontId="13" fillId="0" borderId="0" xfId="18" applyFont="1" applyAlignment="1"/>
    <xf numFmtId="0" fontId="13" fillId="0" borderId="0" xfId="18" applyFont="1" applyAlignment="1"/>
    <xf numFmtId="0" fontId="13" fillId="0" borderId="0" xfId="18" applyFont="1"/>
    <xf numFmtId="0" fontId="15" fillId="0" borderId="0" xfId="18" applyFont="1" applyAlignment="1">
      <alignment horizontal="center"/>
    </xf>
    <xf numFmtId="0" fontId="15" fillId="2" borderId="0" xfId="18" applyFont="1" applyFill="1" applyAlignment="1">
      <alignment horizontal="center"/>
    </xf>
    <xf numFmtId="0" fontId="16" fillId="0" borderId="0" xfId="18" applyFont="1" applyAlignment="1">
      <alignment horizontal="center"/>
    </xf>
    <xf numFmtId="0" fontId="13" fillId="0" borderId="0" xfId="18" applyFont="1" applyAlignment="1">
      <alignment vertical="center"/>
    </xf>
    <xf numFmtId="0" fontId="17" fillId="0" borderId="0" xfId="18" applyFont="1" applyAlignment="1">
      <alignment horizontal="center" vertical="center"/>
    </xf>
    <xf numFmtId="0" fontId="17" fillId="0" borderId="0" xfId="18" applyFont="1" applyAlignment="1">
      <alignment horizontal="center" vertical="center" wrapText="1"/>
    </xf>
    <xf numFmtId="41" fontId="13" fillId="0" borderId="0" xfId="18" applyNumberFormat="1" applyFont="1" applyAlignment="1">
      <alignment vertical="center"/>
    </xf>
    <xf numFmtId="41" fontId="13" fillId="0" borderId="9" xfId="18" applyNumberFormat="1" applyFont="1" applyBorder="1" applyAlignment="1">
      <alignment vertical="center"/>
    </xf>
    <xf numFmtId="42" fontId="18" fillId="0" borderId="0" xfId="18" applyNumberFormat="1" applyFont="1" applyAlignment="1">
      <alignment vertical="center"/>
    </xf>
    <xf numFmtId="42" fontId="18" fillId="0" borderId="9" xfId="18" applyNumberFormat="1" applyFont="1" applyBorder="1" applyAlignment="1">
      <alignment horizontal="right" vertical="center"/>
    </xf>
    <xf numFmtId="42" fontId="19" fillId="0" borderId="0" xfId="18" applyNumberFormat="1" applyFont="1" applyBorder="1" applyAlignment="1">
      <alignment vertical="center"/>
    </xf>
    <xf numFmtId="42" fontId="19" fillId="0" borderId="9" xfId="18" applyNumberFormat="1" applyFont="1" applyBorder="1" applyAlignment="1">
      <alignment vertical="center"/>
    </xf>
    <xf numFmtId="0" fontId="15" fillId="0" borderId="0" xfId="18" applyFont="1" applyAlignment="1">
      <alignment horizontal="center" vertical="center"/>
    </xf>
    <xf numFmtId="44" fontId="13" fillId="0" borderId="0" xfId="18" applyNumberFormat="1" applyFont="1"/>
    <xf numFmtId="42" fontId="13" fillId="0" borderId="0" xfId="18" applyNumberFormat="1" applyFont="1"/>
    <xf numFmtId="42" fontId="13" fillId="0" borderId="0" xfId="18" applyNumberFormat="1" applyFont="1" applyAlignment="1">
      <alignment vertical="center"/>
    </xf>
    <xf numFmtId="42" fontId="13" fillId="0" borderId="9" xfId="18" applyNumberFormat="1" applyFont="1" applyBorder="1" applyAlignment="1">
      <alignment vertical="center"/>
    </xf>
    <xf numFmtId="0" fontId="13" fillId="0" borderId="0" xfId="18" applyFont="1" applyAlignment="1">
      <alignment horizontal="center" vertical="center" wrapText="1"/>
    </xf>
    <xf numFmtId="41" fontId="18" fillId="0" borderId="0" xfId="18" applyNumberFormat="1" applyFont="1" applyAlignment="1">
      <alignment vertical="center"/>
    </xf>
    <xf numFmtId="42" fontId="18" fillId="0" borderId="9" xfId="18" applyNumberFormat="1" applyFont="1" applyBorder="1" applyAlignment="1">
      <alignment vertical="center"/>
    </xf>
    <xf numFmtId="42" fontId="19" fillId="0" borderId="0" xfId="18" applyNumberFormat="1" applyFont="1" applyBorder="1"/>
    <xf numFmtId="0" fontId="15" fillId="10" borderId="0" xfId="18" applyFont="1" applyFill="1" applyAlignment="1">
      <alignment horizontal="center"/>
    </xf>
    <xf numFmtId="41" fontId="18" fillId="0" borderId="0" xfId="18" applyNumberFormat="1" applyFont="1" applyFill="1" applyAlignment="1">
      <alignment vertical="center"/>
    </xf>
    <xf numFmtId="41" fontId="13" fillId="0" borderId="9" xfId="18" applyNumberFormat="1" applyFont="1" applyFill="1" applyBorder="1" applyAlignment="1">
      <alignment vertical="center"/>
    </xf>
    <xf numFmtId="41" fontId="18" fillId="0" borderId="9" xfId="18" applyNumberFormat="1" applyFont="1" applyFill="1" applyBorder="1" applyAlignment="1">
      <alignment vertical="center"/>
    </xf>
    <xf numFmtId="0" fontId="13" fillId="0" borderId="0" xfId="18" applyFont="1" applyAlignment="1">
      <alignment horizontal="center"/>
    </xf>
    <xf numFmtId="41" fontId="19" fillId="0" borderId="0" xfId="18" applyNumberFormat="1" applyFont="1" applyAlignment="1">
      <alignment vertical="center"/>
    </xf>
    <xf numFmtId="41" fontId="19" fillId="0" borderId="9" xfId="18" applyNumberFormat="1" applyFont="1" applyBorder="1" applyAlignment="1">
      <alignment vertical="center"/>
    </xf>
    <xf numFmtId="0" fontId="15" fillId="11" borderId="0" xfId="18" applyFont="1" applyFill="1" applyAlignment="1">
      <alignment horizontal="center"/>
    </xf>
    <xf numFmtId="41" fontId="18" fillId="0" borderId="9" xfId="18" applyNumberFormat="1" applyFont="1" applyBorder="1" applyAlignment="1">
      <alignment vertical="center"/>
    </xf>
    <xf numFmtId="44" fontId="18" fillId="0" borderId="0" xfId="18" applyNumberFormat="1" applyFont="1" applyAlignment="1">
      <alignment vertical="center"/>
    </xf>
    <xf numFmtId="41" fontId="18" fillId="0" borderId="9" xfId="18" applyNumberFormat="1" applyFont="1" applyBorder="1" applyAlignment="1">
      <alignment horizontal="right" vertical="center"/>
    </xf>
    <xf numFmtId="165" fontId="13" fillId="0" borderId="0" xfId="18" applyNumberFormat="1" applyFont="1"/>
    <xf numFmtId="42" fontId="19" fillId="0" borderId="0" xfId="18" applyNumberFormat="1" applyFont="1" applyAlignment="1">
      <alignment vertical="center"/>
    </xf>
    <xf numFmtId="0" fontId="15" fillId="12" borderId="0" xfId="18" applyFont="1" applyFill="1" applyAlignment="1">
      <alignment horizontal="center"/>
    </xf>
    <xf numFmtId="44" fontId="18" fillId="0" borderId="9" xfId="18" applyNumberFormat="1" applyFont="1" applyBorder="1" applyAlignment="1">
      <alignment horizontal="right" vertical="center"/>
    </xf>
    <xf numFmtId="44" fontId="18" fillId="0" borderId="0" xfId="18" applyNumberFormat="1" applyFont="1"/>
    <xf numFmtId="0" fontId="15" fillId="13" borderId="0" xfId="18" applyFont="1" applyFill="1" applyAlignment="1">
      <alignment horizontal="center"/>
    </xf>
    <xf numFmtId="44" fontId="18" fillId="0" borderId="9" xfId="18" applyNumberFormat="1" applyFont="1" applyBorder="1" applyAlignment="1">
      <alignment vertical="center"/>
    </xf>
    <xf numFmtId="0" fontId="15" fillId="8" borderId="0" xfId="18" applyFont="1" applyFill="1" applyAlignment="1">
      <alignment horizontal="center"/>
    </xf>
    <xf numFmtId="44" fontId="13" fillId="0" borderId="0" xfId="18" applyNumberFormat="1" applyFont="1" applyAlignment="1">
      <alignment horizontal="center" vertical="center"/>
    </xf>
    <xf numFmtId="8" fontId="13" fillId="0" borderId="0" xfId="18" applyNumberFormat="1" applyFont="1" applyAlignment="1">
      <alignment horizontal="center" vertical="center"/>
    </xf>
    <xf numFmtId="44" fontId="13" fillId="0" borderId="0" xfId="18" applyNumberFormat="1" applyFont="1" applyAlignment="1">
      <alignment vertical="center"/>
    </xf>
    <xf numFmtId="42" fontId="13" fillId="0" borderId="0" xfId="18" applyNumberFormat="1" applyFont="1" applyAlignment="1">
      <alignment horizontal="center" vertical="center"/>
    </xf>
    <xf numFmtId="43" fontId="13" fillId="0" borderId="0" xfId="18" applyNumberFormat="1" applyFont="1" applyAlignment="1">
      <alignment vertical="center"/>
    </xf>
    <xf numFmtId="43" fontId="18" fillId="0" borderId="0" xfId="18" applyNumberFormat="1" applyFont="1" applyAlignment="1">
      <alignment vertical="center"/>
    </xf>
    <xf numFmtId="0" fontId="15" fillId="5" borderId="0" xfId="18" applyFont="1" applyFill="1" applyAlignment="1">
      <alignment horizontal="center"/>
    </xf>
    <xf numFmtId="42" fontId="13" fillId="0" borderId="0" xfId="18" applyNumberFormat="1" applyFont="1" applyFill="1" applyAlignment="1">
      <alignment vertical="center"/>
    </xf>
    <xf numFmtId="42" fontId="13" fillId="0" borderId="9" xfId="18" applyNumberFormat="1" applyFont="1" applyFill="1" applyBorder="1" applyAlignment="1">
      <alignment vertical="center"/>
    </xf>
    <xf numFmtId="41" fontId="13" fillId="0" borderId="0" xfId="18" applyNumberFormat="1" applyFont="1" applyFill="1" applyAlignment="1">
      <alignment vertical="center"/>
    </xf>
    <xf numFmtId="42" fontId="18" fillId="0" borderId="0" xfId="18" applyNumberFormat="1" applyFont="1" applyFill="1" applyAlignment="1">
      <alignment vertical="center"/>
    </xf>
    <xf numFmtId="42" fontId="18" fillId="0" borderId="9" xfId="18" applyNumberFormat="1" applyFont="1" applyFill="1" applyBorder="1" applyAlignment="1">
      <alignment vertical="center"/>
    </xf>
    <xf numFmtId="0" fontId="15" fillId="6" borderId="0" xfId="18" applyFont="1" applyFill="1" applyAlignment="1">
      <alignment horizontal="center"/>
    </xf>
    <xf numFmtId="0" fontId="15" fillId="4" borderId="0" xfId="18" applyFont="1" applyFill="1" applyAlignment="1">
      <alignment horizontal="center"/>
    </xf>
    <xf numFmtId="0" fontId="13" fillId="0" borderId="0" xfId="18" applyFont="1" applyBorder="1" applyAlignment="1">
      <alignment horizontal="center" vertical="center" wrapText="1"/>
    </xf>
    <xf numFmtId="0" fontId="13" fillId="0" borderId="0" xfId="18" applyFont="1" applyBorder="1"/>
    <xf numFmtId="0" fontId="15" fillId="14" borderId="0" xfId="18" applyFont="1" applyFill="1" applyAlignment="1">
      <alignment horizontal="center"/>
    </xf>
    <xf numFmtId="0" fontId="13" fillId="0" borderId="10" xfId="18" applyFont="1" applyBorder="1" applyAlignment="1">
      <alignment horizontal="center"/>
    </xf>
    <xf numFmtId="0" fontId="16" fillId="0" borderId="0" xfId="18" applyFont="1" applyAlignment="1">
      <alignment vertical="center"/>
    </xf>
    <xf numFmtId="41" fontId="13" fillId="0" borderId="0" xfId="18" applyNumberFormat="1" applyFont="1" applyAlignment="1">
      <alignment horizontal="center" vertical="center"/>
    </xf>
    <xf numFmtId="41" fontId="18" fillId="0" borderId="0" xfId="18" applyNumberFormat="1" applyFont="1" applyAlignment="1">
      <alignment horizontal="center" vertical="center"/>
    </xf>
    <xf numFmtId="6" fontId="13" fillId="0" borderId="0" xfId="18" applyNumberFormat="1" applyFont="1" applyAlignment="1">
      <alignment vertical="center"/>
    </xf>
    <xf numFmtId="41" fontId="13" fillId="0" borderId="0" xfId="18" applyNumberFormat="1" applyFont="1"/>
  </cellXfs>
  <cellStyles count="24">
    <cellStyle name="bsbody" xfId="1" xr:uid="{00000000-0005-0000-0000-000000000000}"/>
    <cellStyle name="bsfoot" xfId="2" xr:uid="{00000000-0005-0000-0000-000001000000}"/>
    <cellStyle name="bshead" xfId="3" xr:uid="{00000000-0005-0000-0000-000002000000}"/>
    <cellStyle name="GenJour#" xfId="4" xr:uid="{00000000-0005-0000-0000-000003000000}"/>
    <cellStyle name="GenJour1" xfId="5" xr:uid="{00000000-0005-0000-0000-000004000000}"/>
    <cellStyle name="GenJour2" xfId="6" xr:uid="{00000000-0005-0000-0000-000005000000}"/>
    <cellStyle name="GenJourBody" xfId="7" xr:uid="{00000000-0005-0000-0000-000006000000}"/>
    <cellStyle name="GenJourDate" xfId="8" xr:uid="{00000000-0005-0000-0000-000007000000}"/>
    <cellStyle name="GenJourDes" xfId="9" xr:uid="{00000000-0005-0000-0000-000008000000}"/>
    <cellStyle name="GenJourFoot" xfId="10" xr:uid="{00000000-0005-0000-0000-000009000000}"/>
    <cellStyle name="GenJourHead" xfId="11" xr:uid="{00000000-0005-0000-0000-00000A000000}"/>
    <cellStyle name="LedgBody" xfId="12" xr:uid="{00000000-0005-0000-0000-00000B000000}"/>
    <cellStyle name="ledgerwkbk" xfId="13" xr:uid="{00000000-0005-0000-0000-00000C000000}"/>
    <cellStyle name="LedgGreen" xfId="14" xr:uid="{00000000-0005-0000-0000-00000D000000}"/>
    <cellStyle name="LedgHead" xfId="15" xr:uid="{00000000-0005-0000-0000-00000E000000}"/>
    <cellStyle name="LedgSide" xfId="16" xr:uid="{00000000-0005-0000-0000-00000F000000}"/>
    <cellStyle name="LedgYellow" xfId="17" xr:uid="{00000000-0005-0000-0000-000010000000}"/>
    <cellStyle name="Normal" xfId="0" builtinId="0"/>
    <cellStyle name="Normal 2" xfId="18" xr:uid="{00000000-0005-0000-0000-000012000000}"/>
    <cellStyle name="POA" xfId="19" xr:uid="{00000000-0005-0000-0000-000013000000}"/>
    <cellStyle name="POAanswer" xfId="20" xr:uid="{00000000-0005-0000-0000-000014000000}"/>
    <cellStyle name="POAhead" xfId="21" xr:uid="{00000000-0005-0000-0000-000015000000}"/>
    <cellStyle name="trialbody" xfId="22" xr:uid="{00000000-0005-0000-0000-000016000000}"/>
    <cellStyle name="trialhead" xfId="23" xr:uid="{00000000-0005-0000-0000-00001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F3E4D5"/>
      <rgbColor rgb="000000D4"/>
      <rgbColor rgb="00FCF305"/>
      <rgbColor rgb="00E7DEE1"/>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7EDDC"/>
      <rgbColor rgb="00FAE6D5"/>
      <rgbColor rgb="00F1ECDA"/>
      <rgbColor rgb="00DFE8E4"/>
      <rgbColor rgb="00E7EDDC"/>
      <rgbColor rgb="00DCDDE3"/>
      <rgbColor rgb="00EAD9D6"/>
      <rgbColor rgb="00FDF6E2"/>
      <rgbColor rgb="003366FF"/>
      <rgbColor rgb="0033CCCC"/>
      <rgbColor rgb="0099CC00"/>
      <rgbColor rgb="00F1DBCF"/>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showGridLines="0" tabSelected="1" zoomScaleNormal="100" workbookViewId="0">
      <selection sqref="A1:B1"/>
    </sheetView>
  </sheetViews>
  <sheetFormatPr baseColWidth="10" defaultColWidth="8.83203125" defaultRowHeight="14"/>
  <cols>
    <col min="1" max="1" width="21.6640625" style="2" customWidth="1"/>
    <col min="2" max="2" width="60.5" style="2" customWidth="1"/>
    <col min="3" max="3" width="0.83203125" style="2" customWidth="1"/>
    <col min="4" max="16384" width="8.83203125" style="2"/>
  </cols>
  <sheetData>
    <row r="1" spans="1:2" ht="88.5" customHeight="1">
      <c r="A1" s="1" t="s">
        <v>12</v>
      </c>
      <c r="B1" s="1"/>
    </row>
    <row r="2" spans="1:2" s="3" customFormat="1" ht="83.25" customHeight="1">
      <c r="A2" s="3" t="s">
        <v>21</v>
      </c>
      <c r="B2" s="4" t="s">
        <v>65</v>
      </c>
    </row>
    <row r="3" spans="1:2" s="3" customFormat="1" ht="66" customHeight="1">
      <c r="A3" s="3" t="s">
        <v>124</v>
      </c>
      <c r="B3" s="4" t="s">
        <v>66</v>
      </c>
    </row>
    <row r="4" spans="1:2" s="3" customFormat="1" ht="69.75" customHeight="1">
      <c r="A4" s="3" t="s">
        <v>125</v>
      </c>
      <c r="B4" s="4" t="s">
        <v>54</v>
      </c>
    </row>
    <row r="5" spans="1:2" s="3" customFormat="1" ht="42" customHeight="1">
      <c r="A5" s="3" t="s">
        <v>55</v>
      </c>
      <c r="B5" s="4" t="s">
        <v>104</v>
      </c>
    </row>
    <row r="6" spans="1:2" s="3" customFormat="1" ht="54" customHeight="1">
      <c r="A6" s="3" t="s">
        <v>56</v>
      </c>
      <c r="B6" s="4" t="s">
        <v>122</v>
      </c>
    </row>
    <row r="7" spans="1:2" s="3" customFormat="1" ht="38.25" customHeight="1">
      <c r="A7" s="3" t="s">
        <v>105</v>
      </c>
      <c r="B7" s="4" t="s">
        <v>106</v>
      </c>
    </row>
    <row r="8" spans="1:2" ht="18" customHeight="1"/>
    <row r="9" spans="1:2" s="3" customFormat="1" ht="111" customHeight="1">
      <c r="A9" s="1" t="s">
        <v>123</v>
      </c>
      <c r="B9" s="1"/>
    </row>
    <row r="10" spans="1:2" ht="18" customHeight="1"/>
    <row r="11" spans="1:2" ht="18" customHeight="1"/>
    <row r="12" spans="1:2" ht="18" customHeight="1"/>
    <row r="13" spans="1:2" ht="18" customHeight="1"/>
    <row r="14" spans="1:2" ht="18" customHeight="1"/>
    <row r="15" spans="1:2" ht="18" customHeight="1"/>
    <row r="16" spans="1:2" ht="18" customHeight="1"/>
    <row r="17" ht="18" customHeight="1"/>
    <row r="18" ht="18" customHeight="1"/>
    <row r="19" ht="18" customHeight="1"/>
    <row r="20" ht="18" customHeight="1"/>
    <row r="21" ht="18" customHeight="1"/>
    <row r="22" ht="18" customHeight="1"/>
  </sheetData>
  <mergeCells count="2">
    <mergeCell ref="A1:B1"/>
    <mergeCell ref="A9:B9"/>
  </mergeCells>
  <phoneticPr fontId="3" type="noConversion"/>
  <pageMargins left="0.75" right="0.75" top="1.75" bottom="1" header="0.75" footer="0.5"/>
  <pageSetup orientation="portrait"/>
  <headerFooter alignWithMargins="0">
    <oddHeader>&amp;L&amp;"Arial,Bold"&amp;12 &amp;R&amp;"Myriad Web Pro,Bold"&amp;20I-21.03</oddHeader>
  </headerFooter>
  <legacyDrawing r:id="rId1"/>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51"/>
  </sheetPr>
  <dimension ref="B1:H23"/>
  <sheetViews>
    <sheetView showGridLines="0" zoomScaleNormal="100" workbookViewId="0"/>
  </sheetViews>
  <sheetFormatPr baseColWidth="10" defaultColWidth="9.1640625" defaultRowHeight="14"/>
  <cols>
    <col min="1" max="1" width="6.5" style="7" customWidth="1"/>
    <col min="2" max="2" width="23.6640625" style="7" customWidth="1"/>
    <col min="3" max="7" width="9.6640625" style="7" customWidth="1"/>
    <col min="8" max="8" width="10" style="7" customWidth="1"/>
    <col min="9" max="16384" width="9.1640625" style="7"/>
  </cols>
  <sheetData>
    <row r="1" spans="2:8">
      <c r="B1" s="8" t="s">
        <v>84</v>
      </c>
      <c r="C1" s="8"/>
      <c r="D1" s="8"/>
      <c r="E1" s="8"/>
      <c r="F1" s="8"/>
      <c r="G1" s="8"/>
    </row>
    <row r="2" spans="2:8" ht="12.5" customHeight="1">
      <c r="B2" s="60" t="s">
        <v>73</v>
      </c>
      <c r="C2" s="60"/>
      <c r="D2" s="60"/>
      <c r="E2" s="60"/>
      <c r="F2" s="60"/>
      <c r="G2" s="60"/>
    </row>
    <row r="3" spans="2:8">
      <c r="B3" s="8" t="s">
        <v>83</v>
      </c>
      <c r="C3" s="8"/>
      <c r="D3" s="8"/>
      <c r="E3" s="8"/>
      <c r="F3" s="8"/>
      <c r="G3" s="8"/>
      <c r="H3" s="10"/>
    </row>
    <row r="4" spans="2:8" ht="2.25" customHeight="1"/>
    <row r="5" spans="2:8" ht="31.5" customHeight="1">
      <c r="C5" s="12" t="s">
        <v>82</v>
      </c>
      <c r="D5" s="12" t="s">
        <v>81</v>
      </c>
      <c r="E5" s="12" t="s">
        <v>80</v>
      </c>
      <c r="F5" s="12" t="s">
        <v>79</v>
      </c>
      <c r="G5" s="13" t="s">
        <v>78</v>
      </c>
    </row>
    <row r="6" spans="2:8" ht="18" customHeight="1">
      <c r="B6" s="11" t="s">
        <v>61</v>
      </c>
      <c r="C6" s="23">
        <v>50000</v>
      </c>
      <c r="D6" s="23">
        <f>C22</f>
        <v>0</v>
      </c>
      <c r="E6" s="23">
        <f>D22</f>
        <v>150000</v>
      </c>
      <c r="F6" s="23">
        <f>E22</f>
        <v>-78000</v>
      </c>
      <c r="G6" s="24">
        <f>C6</f>
        <v>50000</v>
      </c>
      <c r="H6" s="25"/>
    </row>
    <row r="7" spans="2:8" ht="18" customHeight="1">
      <c r="B7" s="11" t="s">
        <v>16</v>
      </c>
      <c r="C7" s="26">
        <v>0</v>
      </c>
      <c r="D7" s="26">
        <v>0</v>
      </c>
      <c r="E7" s="26">
        <v>0</v>
      </c>
      <c r="F7" s="26">
        <v>0</v>
      </c>
      <c r="G7" s="37">
        <f>SUM(C7:F7)</f>
        <v>0</v>
      </c>
      <c r="H7" s="25"/>
    </row>
    <row r="8" spans="2:8" ht="18" customHeight="1">
      <c r="B8" s="11" t="s">
        <v>46</v>
      </c>
      <c r="C8" s="16">
        <f>C6+C7</f>
        <v>50000</v>
      </c>
      <c r="D8" s="16">
        <f>D6+D7</f>
        <v>0</v>
      </c>
      <c r="E8" s="16">
        <f>E6+E7</f>
        <v>150000</v>
      </c>
      <c r="F8" s="16">
        <f>F6+F7</f>
        <v>-78000</v>
      </c>
      <c r="G8" s="27">
        <f>G6+G7</f>
        <v>50000</v>
      </c>
    </row>
    <row r="9" spans="2:8" ht="15.5" customHeight="1">
      <c r="B9" s="11" t="s">
        <v>28</v>
      </c>
      <c r="C9" s="30"/>
      <c r="D9" s="26"/>
      <c r="E9" s="26"/>
      <c r="F9" s="26"/>
      <c r="G9" s="32"/>
      <c r="H9" s="33"/>
    </row>
    <row r="10" spans="2:8" ht="18" customHeight="1">
      <c r="B10" s="11" t="s">
        <v>17</v>
      </c>
      <c r="C10" s="55">
        <v>0</v>
      </c>
      <c r="D10" s="55">
        <v>0</v>
      </c>
      <c r="E10" s="55">
        <v>0</v>
      </c>
      <c r="F10" s="55">
        <v>0</v>
      </c>
      <c r="G10" s="56">
        <f t="shared" ref="G10:G15" si="0">SUM(C10:F10)</f>
        <v>0</v>
      </c>
      <c r="H10" s="33"/>
    </row>
    <row r="11" spans="2:8" ht="18" customHeight="1">
      <c r="B11" s="11" t="s">
        <v>18</v>
      </c>
      <c r="C11" s="57">
        <v>0</v>
      </c>
      <c r="D11" s="57">
        <v>0</v>
      </c>
      <c r="E11" s="57">
        <v>0</v>
      </c>
      <c r="F11" s="57">
        <v>0</v>
      </c>
      <c r="G11" s="31">
        <f t="shared" si="0"/>
        <v>0</v>
      </c>
      <c r="H11" s="33"/>
    </row>
    <row r="12" spans="2:8" ht="18" customHeight="1">
      <c r="B12" s="11" t="s">
        <v>19</v>
      </c>
      <c r="C12" s="57">
        <v>0</v>
      </c>
      <c r="D12" s="57">
        <v>0</v>
      </c>
      <c r="E12" s="57">
        <v>0</v>
      </c>
      <c r="F12" s="57">
        <v>0</v>
      </c>
      <c r="G12" s="31">
        <f t="shared" si="0"/>
        <v>0</v>
      </c>
      <c r="H12" s="33"/>
    </row>
    <row r="13" spans="2:8" ht="18" customHeight="1">
      <c r="B13" s="11" t="s">
        <v>20</v>
      </c>
      <c r="C13" s="57">
        <v>0</v>
      </c>
      <c r="D13" s="57">
        <v>0</v>
      </c>
      <c r="E13" s="57">
        <v>0</v>
      </c>
      <c r="F13" s="57">
        <v>0</v>
      </c>
      <c r="G13" s="31">
        <f t="shared" si="0"/>
        <v>0</v>
      </c>
      <c r="H13" s="33"/>
    </row>
    <row r="14" spans="2:8" ht="18" customHeight="1">
      <c r="B14" s="11" t="s">
        <v>7</v>
      </c>
      <c r="C14" s="57">
        <v>0</v>
      </c>
      <c r="D14" s="57">
        <v>0</v>
      </c>
      <c r="E14" s="57">
        <v>0</v>
      </c>
      <c r="F14" s="57">
        <v>0</v>
      </c>
      <c r="G14" s="31">
        <f t="shared" si="0"/>
        <v>0</v>
      </c>
      <c r="H14" s="33"/>
    </row>
    <row r="15" spans="2:8" ht="18" customHeight="1">
      <c r="B15" s="11" t="s">
        <v>8</v>
      </c>
      <c r="C15" s="30">
        <v>0</v>
      </c>
      <c r="D15" s="30">
        <v>150000</v>
      </c>
      <c r="E15" s="30">
        <v>0</v>
      </c>
      <c r="F15" s="30">
        <v>0</v>
      </c>
      <c r="G15" s="32">
        <f t="shared" si="0"/>
        <v>150000</v>
      </c>
      <c r="H15" s="33"/>
    </row>
    <row r="16" spans="2:8" ht="18" customHeight="1">
      <c r="B16" s="11" t="s">
        <v>50</v>
      </c>
      <c r="C16" s="58">
        <f>SUM(C10:C15)</f>
        <v>0</v>
      </c>
      <c r="D16" s="58">
        <v>0</v>
      </c>
      <c r="E16" s="58">
        <f>SUM(E10:E15)</f>
        <v>0</v>
      </c>
      <c r="F16" s="58">
        <f>SUM(F10:F15)</f>
        <v>0</v>
      </c>
      <c r="G16" s="59">
        <f>SUM(G10:G15)</f>
        <v>150000</v>
      </c>
      <c r="H16" s="33"/>
    </row>
    <row r="17" spans="2:8" ht="18" customHeight="1">
      <c r="B17" s="11" t="s">
        <v>51</v>
      </c>
      <c r="C17" s="55">
        <v>0</v>
      </c>
      <c r="D17" s="55">
        <v>0</v>
      </c>
      <c r="E17" s="55">
        <v>0</v>
      </c>
      <c r="F17" s="55">
        <v>0</v>
      </c>
      <c r="G17" s="56">
        <v>0</v>
      </c>
      <c r="H17" s="33"/>
    </row>
    <row r="18" spans="2:8" ht="15.5" customHeight="1">
      <c r="B18" s="11" t="s">
        <v>52</v>
      </c>
      <c r="C18" s="55"/>
      <c r="D18" s="58"/>
      <c r="E18" s="58"/>
      <c r="F18" s="58"/>
      <c r="G18" s="59"/>
      <c r="H18" s="33"/>
    </row>
    <row r="19" spans="2:8" ht="18" customHeight="1">
      <c r="B19" s="11" t="s">
        <v>9</v>
      </c>
      <c r="C19" s="57">
        <v>0</v>
      </c>
      <c r="D19" s="57">
        <v>150000</v>
      </c>
      <c r="E19" s="57">
        <v>0</v>
      </c>
      <c r="F19" s="57">
        <v>0</v>
      </c>
      <c r="G19" s="31">
        <f>SUM(C19:F19)</f>
        <v>150000</v>
      </c>
      <c r="H19" s="33"/>
    </row>
    <row r="20" spans="2:8" ht="18" customHeight="1">
      <c r="B20" s="11" t="s">
        <v>53</v>
      </c>
      <c r="C20" s="57">
        <v>0</v>
      </c>
      <c r="D20" s="57">
        <v>0</v>
      </c>
      <c r="E20" s="57">
        <v>-75000</v>
      </c>
      <c r="F20" s="57">
        <v>-50000</v>
      </c>
      <c r="G20" s="31">
        <f>SUM(C20:F20)</f>
        <v>-125000</v>
      </c>
      <c r="H20" s="33"/>
    </row>
    <row r="21" spans="2:8" ht="18" customHeight="1">
      <c r="B21" s="11" t="s">
        <v>115</v>
      </c>
      <c r="C21" s="30">
        <v>0</v>
      </c>
      <c r="D21" s="30">
        <v>0</v>
      </c>
      <c r="E21" s="30">
        <v>-3000</v>
      </c>
      <c r="F21" s="30">
        <v>-3000</v>
      </c>
      <c r="G21" s="32">
        <f>SUM(C21:F21)</f>
        <v>-6000</v>
      </c>
      <c r="H21" s="33"/>
    </row>
    <row r="22" spans="2:8" ht="18" customHeight="1">
      <c r="B22" s="11" t="s">
        <v>15</v>
      </c>
      <c r="C22" s="41">
        <f>C17</f>
        <v>0</v>
      </c>
      <c r="D22" s="41">
        <f>D17+D19</f>
        <v>150000</v>
      </c>
      <c r="E22" s="41">
        <f>E17+E20+E21</f>
        <v>-78000</v>
      </c>
      <c r="F22" s="41">
        <f>F17+F20+F21</f>
        <v>-53000</v>
      </c>
      <c r="G22" s="19">
        <f>G17+G19+G20+G21</f>
        <v>19000</v>
      </c>
      <c r="H22" s="33"/>
    </row>
    <row r="23" spans="2:8" ht="20" customHeight="1"/>
  </sheetData>
  <mergeCells count="3">
    <mergeCell ref="B1:G1"/>
    <mergeCell ref="B2:G2"/>
    <mergeCell ref="B3:G3"/>
  </mergeCells>
  <phoneticPr fontId="3" type="noConversion"/>
  <pageMargins left="0.75" right="0.75" top="1" bottom="1" header="0.5" footer="0.5"/>
  <pageSetup orientation="landscape" horizontalDpi="1200" verticalDpi="1200"/>
  <headerFooter alignWithMargins="0">
    <oddHeader>&amp;L&amp;"Myriad Web Pro,Bold"&amp;12Name:
Date:                            Section: &amp;R&amp;"Myriad Web Pro,Bold"&amp;20I-21.03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3"/>
  </sheetPr>
  <dimension ref="B1:H18"/>
  <sheetViews>
    <sheetView showGridLines="0" zoomScaleNormal="100" workbookViewId="0"/>
  </sheetViews>
  <sheetFormatPr baseColWidth="10" defaultColWidth="9.1640625" defaultRowHeight="14"/>
  <cols>
    <col min="1" max="1" width="2.1640625" style="7" customWidth="1"/>
    <col min="2" max="2" width="32.5" style="7" customWidth="1"/>
    <col min="3" max="3" width="9.6640625" style="7" hidden="1" customWidth="1"/>
    <col min="4" max="4" width="3.5" style="7" hidden="1" customWidth="1"/>
    <col min="5" max="5" width="12.6640625" style="7" customWidth="1"/>
    <col min="6" max="6" width="1.5" style="7" customWidth="1"/>
    <col min="7" max="7" width="12.6640625" style="7" customWidth="1"/>
    <col min="8" max="8" width="12.33203125" style="7" customWidth="1"/>
    <col min="9" max="16384" width="9.1640625" style="7"/>
  </cols>
  <sheetData>
    <row r="1" spans="2:8">
      <c r="B1" s="8" t="s">
        <v>84</v>
      </c>
      <c r="C1" s="8"/>
      <c r="D1" s="8"/>
      <c r="E1" s="8"/>
      <c r="F1" s="8"/>
      <c r="G1" s="8"/>
    </row>
    <row r="2" spans="2:8">
      <c r="B2" s="61" t="s">
        <v>74</v>
      </c>
      <c r="C2" s="61"/>
      <c r="D2" s="61"/>
      <c r="E2" s="61"/>
      <c r="F2" s="61"/>
      <c r="G2" s="61"/>
    </row>
    <row r="3" spans="2:8">
      <c r="B3" s="8" t="s">
        <v>83</v>
      </c>
      <c r="C3" s="8"/>
      <c r="D3" s="8"/>
      <c r="E3" s="8"/>
      <c r="F3" s="8"/>
      <c r="G3" s="8"/>
      <c r="H3" s="10"/>
    </row>
    <row r="4" spans="2:8" ht="7.5" customHeight="1"/>
    <row r="5" spans="2:8" ht="21.75" customHeight="1">
      <c r="B5" s="11" t="s">
        <v>116</v>
      </c>
      <c r="C5" s="48"/>
      <c r="D5" s="38"/>
      <c r="E5" s="49"/>
      <c r="F5" s="38"/>
      <c r="G5" s="23">
        <v>0</v>
      </c>
      <c r="H5" s="62"/>
    </row>
    <row r="6" spans="2:8" ht="21.75" customHeight="1">
      <c r="B6" s="11" t="s">
        <v>117</v>
      </c>
      <c r="C6" s="51"/>
      <c r="D6" s="23"/>
      <c r="E6" s="49"/>
      <c r="F6" s="23"/>
      <c r="G6" s="14"/>
      <c r="H6" s="62"/>
    </row>
    <row r="7" spans="2:8" ht="21.75" customHeight="1">
      <c r="B7" s="11" t="s">
        <v>118</v>
      </c>
      <c r="C7" s="51"/>
      <c r="D7" s="26"/>
      <c r="E7" s="23">
        <v>68250</v>
      </c>
      <c r="F7" s="26"/>
      <c r="G7" s="26"/>
      <c r="H7" s="62"/>
    </row>
    <row r="8" spans="2:8" ht="21.75" customHeight="1">
      <c r="B8" s="11" t="s">
        <v>119</v>
      </c>
      <c r="C8" s="23"/>
      <c r="D8" s="23"/>
      <c r="E8" s="26">
        <v>0</v>
      </c>
      <c r="F8" s="23"/>
      <c r="G8" s="23"/>
      <c r="H8" s="62"/>
    </row>
    <row r="9" spans="2:8" ht="21.75" customHeight="1">
      <c r="B9" s="11" t="s">
        <v>120</v>
      </c>
      <c r="C9" s="26"/>
      <c r="D9" s="26"/>
      <c r="E9" s="23">
        <v>0</v>
      </c>
      <c r="F9" s="26"/>
      <c r="G9" s="26"/>
      <c r="H9" s="62"/>
    </row>
    <row r="10" spans="2:8" ht="21.75" customHeight="1">
      <c r="B10" s="11" t="s">
        <v>121</v>
      </c>
      <c r="C10" s="41"/>
      <c r="D10" s="41"/>
      <c r="E10" s="16">
        <v>0</v>
      </c>
      <c r="F10" s="41"/>
      <c r="G10" s="41"/>
      <c r="H10" s="62"/>
    </row>
    <row r="11" spans="2:8" ht="21.75" customHeight="1">
      <c r="B11" s="11" t="s">
        <v>87</v>
      </c>
      <c r="C11" s="38"/>
      <c r="D11" s="38"/>
      <c r="E11" s="38"/>
      <c r="F11" s="38"/>
      <c r="G11" s="26">
        <f>E9-E10</f>
        <v>0</v>
      </c>
      <c r="H11" s="63"/>
    </row>
    <row r="12" spans="2:8" ht="21.75" customHeight="1">
      <c r="B12" s="11" t="s">
        <v>88</v>
      </c>
      <c r="C12" s="38"/>
      <c r="D12" s="38"/>
      <c r="E12" s="38"/>
      <c r="F12" s="38"/>
      <c r="G12" s="23">
        <f>G5-G11</f>
        <v>0</v>
      </c>
      <c r="H12" s="63"/>
    </row>
    <row r="13" spans="2:8" ht="21.75" customHeight="1">
      <c r="B13" s="11" t="s">
        <v>89</v>
      </c>
      <c r="C13" s="38"/>
      <c r="D13" s="38"/>
      <c r="E13" s="38"/>
      <c r="F13" s="38"/>
      <c r="G13" s="26">
        <v>0</v>
      </c>
      <c r="H13" s="62"/>
    </row>
    <row r="14" spans="2:8" ht="21.75" customHeight="1">
      <c r="B14" s="11" t="s">
        <v>90</v>
      </c>
      <c r="C14" s="38"/>
      <c r="D14" s="38"/>
      <c r="E14" s="38"/>
      <c r="F14" s="38"/>
      <c r="G14" s="23">
        <f>G12-G13</f>
        <v>0</v>
      </c>
      <c r="H14" s="63"/>
    </row>
    <row r="15" spans="2:8" ht="21.75" customHeight="1">
      <c r="B15" s="11" t="s">
        <v>91</v>
      </c>
      <c r="C15" s="38"/>
      <c r="D15" s="38"/>
      <c r="E15" s="38"/>
      <c r="F15" s="38"/>
      <c r="G15" s="26">
        <v>7500</v>
      </c>
      <c r="H15" s="62"/>
    </row>
    <row r="16" spans="2:8" ht="21.75" customHeight="1">
      <c r="B16" s="11" t="s">
        <v>92</v>
      </c>
      <c r="C16" s="38"/>
      <c r="D16" s="38"/>
      <c r="E16" s="38"/>
      <c r="F16" s="38"/>
      <c r="G16" s="23">
        <f>G14-G15</f>
        <v>-7500</v>
      </c>
      <c r="H16" s="63"/>
    </row>
    <row r="17" spans="2:8" ht="21.75" customHeight="1">
      <c r="B17" s="11" t="s">
        <v>93</v>
      </c>
      <c r="C17" s="38"/>
      <c r="D17" s="38"/>
      <c r="E17" s="38"/>
      <c r="F17" s="38"/>
      <c r="G17" s="26">
        <v>30000</v>
      </c>
      <c r="H17" s="62"/>
    </row>
    <row r="18" spans="2:8" ht="21.75" customHeight="1">
      <c r="B18" s="11" t="s">
        <v>94</v>
      </c>
      <c r="C18" s="38"/>
      <c r="D18" s="38"/>
      <c r="E18" s="38"/>
      <c r="F18" s="38"/>
      <c r="G18" s="41">
        <v>0</v>
      </c>
      <c r="H18" s="63"/>
    </row>
  </sheetData>
  <mergeCells count="3">
    <mergeCell ref="B1:G1"/>
    <mergeCell ref="B2:G2"/>
    <mergeCell ref="B3:G3"/>
  </mergeCells>
  <phoneticPr fontId="3" type="noConversion"/>
  <pageMargins left="0.75" right="0.75" top="1" bottom="1" header="0.5" footer="0.5"/>
  <pageSetup orientation="landscape" horizontalDpi="1200" verticalDpi="1200"/>
  <headerFooter alignWithMargins="0">
    <oddHeader>&amp;L&amp;"Myriad Web Pro,Bold"&amp;12Name:
Date:                            Section: &amp;R&amp;"Myriad Web Pro,Bold"&amp;20I-21.03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1"/>
  </sheetPr>
  <dimension ref="B1:I24"/>
  <sheetViews>
    <sheetView showGridLines="0" zoomScaleNormal="100" workbookViewId="0"/>
  </sheetViews>
  <sheetFormatPr baseColWidth="10" defaultColWidth="9.1640625" defaultRowHeight="14"/>
  <cols>
    <col min="1" max="1" width="2.1640625" style="7" customWidth="1"/>
    <col min="2" max="2" width="27.5" style="7" customWidth="1"/>
    <col min="3" max="4" width="10.6640625" style="7" customWidth="1"/>
    <col min="5" max="5" width="2" style="7" customWidth="1"/>
    <col min="6" max="7" width="10.6640625" style="7" customWidth="1"/>
    <col min="8" max="8" width="9.1640625" style="7"/>
    <col min="9" max="9" width="9.33203125" style="7" bestFit="1" customWidth="1"/>
    <col min="10" max="16384" width="9.1640625" style="7"/>
  </cols>
  <sheetData>
    <row r="1" spans="2:7">
      <c r="B1" s="8" t="s">
        <v>84</v>
      </c>
      <c r="C1" s="8"/>
      <c r="D1" s="8"/>
      <c r="E1" s="8"/>
      <c r="F1" s="8"/>
      <c r="G1" s="8"/>
    </row>
    <row r="2" spans="2:7">
      <c r="B2" s="64" t="s">
        <v>75</v>
      </c>
      <c r="C2" s="64"/>
      <c r="D2" s="64"/>
      <c r="E2" s="64"/>
      <c r="F2" s="64"/>
      <c r="G2" s="64"/>
    </row>
    <row r="3" spans="2:7" ht="12.75" customHeight="1">
      <c r="B3" s="8" t="s">
        <v>57</v>
      </c>
      <c r="C3" s="8"/>
      <c r="D3" s="8"/>
      <c r="E3" s="8"/>
      <c r="F3" s="8"/>
      <c r="G3" s="8"/>
    </row>
    <row r="4" spans="2:7" ht="13.75" customHeight="1">
      <c r="C4" s="65" t="s">
        <v>58</v>
      </c>
      <c r="D4" s="65"/>
      <c r="F4" s="65" t="s">
        <v>59</v>
      </c>
      <c r="G4" s="65"/>
    </row>
    <row r="5" spans="2:7" ht="16.5" customHeight="1">
      <c r="B5" s="66" t="s">
        <v>60</v>
      </c>
      <c r="C5" s="11"/>
      <c r="D5" s="11"/>
      <c r="E5" s="11"/>
      <c r="F5" s="11"/>
      <c r="G5" s="11"/>
    </row>
    <row r="6" spans="2:7" ht="16.5" customHeight="1">
      <c r="B6" s="11" t="s">
        <v>29</v>
      </c>
      <c r="C6" s="48"/>
      <c r="D6" s="38"/>
      <c r="E6" s="49"/>
      <c r="F6" s="38"/>
      <c r="G6" s="23"/>
    </row>
    <row r="7" spans="2:7" ht="16.5" customHeight="1">
      <c r="B7" s="11" t="s">
        <v>68</v>
      </c>
      <c r="C7" s="51">
        <v>0</v>
      </c>
      <c r="D7" s="23"/>
      <c r="E7" s="49"/>
      <c r="F7" s="23">
        <v>50000</v>
      </c>
      <c r="G7" s="14"/>
    </row>
    <row r="8" spans="2:7" ht="16.5" customHeight="1">
      <c r="B8" s="11" t="s">
        <v>69</v>
      </c>
      <c r="C8" s="67">
        <v>128333</v>
      </c>
      <c r="D8" s="26"/>
      <c r="E8" s="23"/>
      <c r="F8" s="67">
        <v>100000</v>
      </c>
      <c r="G8" s="26"/>
    </row>
    <row r="9" spans="2:7" ht="16.5" customHeight="1">
      <c r="B9" s="11" t="s">
        <v>70</v>
      </c>
      <c r="C9" s="67">
        <v>0</v>
      </c>
      <c r="D9" s="23"/>
      <c r="E9" s="26"/>
      <c r="F9" s="67">
        <v>19110</v>
      </c>
      <c r="G9" s="23"/>
    </row>
    <row r="10" spans="2:7" ht="16.5" customHeight="1">
      <c r="B10" s="11" t="s">
        <v>95</v>
      </c>
      <c r="C10" s="68">
        <v>0</v>
      </c>
      <c r="D10" s="23">
        <v>0</v>
      </c>
      <c r="E10" s="23"/>
      <c r="F10" s="26">
        <v>68250</v>
      </c>
      <c r="G10" s="23">
        <f>SUM(F7:F10)</f>
        <v>237360</v>
      </c>
    </row>
    <row r="11" spans="2:7" ht="16.5" customHeight="1">
      <c r="B11" s="11" t="s">
        <v>30</v>
      </c>
      <c r="C11" s="41"/>
      <c r="D11" s="41"/>
      <c r="E11" s="16"/>
      <c r="F11" s="41"/>
      <c r="G11" s="41"/>
    </row>
    <row r="12" spans="2:7" ht="16.5" customHeight="1">
      <c r="B12" s="11" t="s">
        <v>96</v>
      </c>
      <c r="C12" s="69">
        <v>275000</v>
      </c>
      <c r="D12" s="38"/>
      <c r="E12" s="38"/>
      <c r="F12" s="51">
        <v>125000</v>
      </c>
      <c r="G12" s="26"/>
    </row>
    <row r="13" spans="2:7" ht="16.5" customHeight="1">
      <c r="B13" s="11" t="s">
        <v>97</v>
      </c>
      <c r="C13" s="68">
        <v>-80000</v>
      </c>
      <c r="D13" s="26">
        <f>C12+C13</f>
        <v>195000</v>
      </c>
      <c r="E13" s="38"/>
      <c r="F13" s="68">
        <v>-60000</v>
      </c>
      <c r="G13" s="26">
        <f>F12+F13</f>
        <v>65000</v>
      </c>
    </row>
    <row r="14" spans="2:7" ht="16.5" customHeight="1">
      <c r="B14" s="11" t="s">
        <v>31</v>
      </c>
      <c r="C14" s="38"/>
      <c r="D14" s="41">
        <f>D10+D13</f>
        <v>195000</v>
      </c>
      <c r="E14" s="38"/>
      <c r="F14" s="38"/>
      <c r="G14" s="41">
        <f>G10+G13</f>
        <v>302360</v>
      </c>
    </row>
    <row r="15" spans="2:7" ht="16.5" customHeight="1">
      <c r="B15" s="66" t="s">
        <v>98</v>
      </c>
      <c r="C15" s="38"/>
      <c r="D15" s="38"/>
      <c r="E15" s="38"/>
      <c r="F15" s="38"/>
      <c r="G15" s="23"/>
    </row>
    <row r="16" spans="2:7" ht="15" customHeight="1">
      <c r="B16" s="11" t="s">
        <v>99</v>
      </c>
      <c r="C16" s="38"/>
      <c r="D16" s="38"/>
      <c r="E16" s="38"/>
      <c r="F16" s="38"/>
      <c r="G16" s="26"/>
    </row>
    <row r="17" spans="2:9" ht="19.5" customHeight="1">
      <c r="B17" s="11" t="s">
        <v>100</v>
      </c>
      <c r="C17" s="51">
        <v>0</v>
      </c>
      <c r="D17" s="38"/>
      <c r="E17" s="38"/>
      <c r="F17" s="51">
        <v>15000</v>
      </c>
      <c r="G17" s="23"/>
    </row>
    <row r="18" spans="2:9" ht="16.5" customHeight="1">
      <c r="B18" s="11" t="s">
        <v>101</v>
      </c>
      <c r="C18" s="67">
        <v>1500</v>
      </c>
      <c r="D18" s="38"/>
      <c r="E18" s="38"/>
      <c r="F18" s="67">
        <v>0</v>
      </c>
      <c r="G18" s="26"/>
      <c r="I18" s="70"/>
    </row>
    <row r="19" spans="2:9" ht="16.5" customHeight="1">
      <c r="B19" s="11" t="s">
        <v>102</v>
      </c>
      <c r="C19" s="68">
        <v>25000</v>
      </c>
      <c r="D19" s="23">
        <v>0</v>
      </c>
      <c r="E19" s="38"/>
      <c r="F19" s="68">
        <v>0</v>
      </c>
      <c r="G19" s="23">
        <f>F17+F18+F19</f>
        <v>15000</v>
      </c>
      <c r="I19" s="70"/>
    </row>
    <row r="20" spans="2:9" ht="16.5" customHeight="1">
      <c r="B20" s="11" t="s">
        <v>103</v>
      </c>
      <c r="C20" s="38"/>
      <c r="D20" s="38"/>
      <c r="E20" s="38"/>
      <c r="F20" s="38"/>
      <c r="G20" s="41"/>
    </row>
    <row r="21" spans="2:9" ht="16.5" customHeight="1">
      <c r="B21" s="11" t="s">
        <v>10</v>
      </c>
      <c r="C21" s="51">
        <v>200000</v>
      </c>
      <c r="D21" s="38"/>
      <c r="E21" s="38"/>
      <c r="F21" s="51">
        <v>200000</v>
      </c>
      <c r="G21" s="41"/>
      <c r="I21" s="70"/>
    </row>
    <row r="22" spans="2:9" ht="18.75" customHeight="1">
      <c r="B22" s="11" t="s">
        <v>11</v>
      </c>
      <c r="C22" s="26">
        <v>0</v>
      </c>
      <c r="D22" s="26">
        <v>0</v>
      </c>
      <c r="E22" s="38"/>
      <c r="F22" s="26">
        <f>G23-F21-G19</f>
        <v>87360</v>
      </c>
      <c r="G22" s="26">
        <f>F21+F22</f>
        <v>287360</v>
      </c>
      <c r="I22" s="70"/>
    </row>
    <row r="23" spans="2:9" ht="16.5" customHeight="1">
      <c r="B23" s="11" t="s">
        <v>144</v>
      </c>
      <c r="C23" s="11"/>
      <c r="D23" s="41">
        <v>0</v>
      </c>
      <c r="E23" s="11"/>
      <c r="F23" s="11"/>
      <c r="G23" s="41">
        <f>G14</f>
        <v>302360</v>
      </c>
    </row>
    <row r="24" spans="2:9">
      <c r="B24" s="7" t="s">
        <v>64</v>
      </c>
    </row>
  </sheetData>
  <mergeCells count="5">
    <mergeCell ref="B1:G1"/>
    <mergeCell ref="B2:G2"/>
    <mergeCell ref="B3:G3"/>
    <mergeCell ref="C4:D4"/>
    <mergeCell ref="F4:G4"/>
  </mergeCells>
  <phoneticPr fontId="3" type="noConversion"/>
  <pageMargins left="0.75" right="0.75" top="1" bottom="1" header="0.5" footer="0.5"/>
  <pageSetup orientation="landscape" horizontalDpi="1200" verticalDpi="1200"/>
  <headerFooter alignWithMargins="0">
    <oddHeader>&amp;L&amp;"Myriad Web Pro,Bold"&amp;12Name:
Date:                            Section: &amp;R&amp;"Myriad Web Pro,Bold"&amp;20I-21.03</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showGridLines="0" zoomScaleNormal="100" workbookViewId="0">
      <selection sqref="A1:B1"/>
    </sheetView>
  </sheetViews>
  <sheetFormatPr baseColWidth="10" defaultColWidth="8.83203125" defaultRowHeight="14"/>
  <cols>
    <col min="1" max="1" width="21.6640625" style="2" customWidth="1"/>
    <col min="2" max="2" width="58.83203125" style="2" customWidth="1"/>
    <col min="3" max="3" width="0.83203125" style="2" customWidth="1"/>
    <col min="4" max="16384" width="8.83203125" style="2"/>
  </cols>
  <sheetData>
    <row r="1" spans="1:2" ht="98.25" customHeight="1">
      <c r="A1" s="1" t="s">
        <v>67</v>
      </c>
      <c r="B1" s="1"/>
    </row>
    <row r="2" spans="1:2" ht="18" customHeight="1"/>
    <row r="3" spans="1:2" ht="18" customHeight="1"/>
    <row r="4" spans="1:2" ht="18" customHeight="1"/>
    <row r="5" spans="1:2" ht="18" customHeight="1"/>
    <row r="6" spans="1:2" ht="18" customHeight="1"/>
    <row r="7" spans="1:2" ht="18" customHeight="1"/>
  </sheetData>
  <mergeCells count="1">
    <mergeCell ref="A1:B1"/>
  </mergeCells>
  <phoneticPr fontId="3" type="noConversion"/>
  <pageMargins left="0.75" right="0.75" top="1.75" bottom="1" header="0.75" footer="0.5"/>
  <pageSetup orientation="portrait"/>
  <headerFooter alignWithMargins="0">
    <oddHeader>&amp;L&amp;"Myriad Web Pro,Bold"&amp;12Name:
Date:                            Section: &amp;R&amp;"Myriad Web Pro,Bold"&amp;20I-21.03</oddHeader>
  </headerFooter>
  <legacyDrawing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6"/>
  </sheetPr>
  <dimension ref="B1:I18"/>
  <sheetViews>
    <sheetView showGridLines="0" zoomScaleNormal="100" workbookViewId="0"/>
  </sheetViews>
  <sheetFormatPr baseColWidth="10" defaultColWidth="9.1640625" defaultRowHeight="14"/>
  <cols>
    <col min="1" max="1" width="6.5" style="7" customWidth="1"/>
    <col min="2" max="2" width="23.6640625" style="7" customWidth="1"/>
    <col min="3" max="7" width="9.6640625" style="7" customWidth="1"/>
    <col min="8" max="8" width="24.5" style="7" customWidth="1"/>
    <col min="9" max="9" width="12.5" style="7" customWidth="1"/>
    <col min="10" max="16384" width="9.1640625" style="7"/>
  </cols>
  <sheetData>
    <row r="1" spans="2:9">
      <c r="B1" s="5"/>
      <c r="C1" s="5"/>
      <c r="D1" s="5"/>
      <c r="E1" s="5"/>
      <c r="F1" s="5"/>
      <c r="G1" s="5"/>
      <c r="H1" s="6"/>
    </row>
    <row r="2" spans="2:9">
      <c r="B2" s="8" t="s">
        <v>84</v>
      </c>
      <c r="C2" s="8"/>
      <c r="D2" s="8"/>
      <c r="E2" s="8"/>
      <c r="F2" s="8"/>
      <c r="G2" s="8"/>
    </row>
    <row r="3" spans="2:9">
      <c r="B3" s="9" t="s">
        <v>13</v>
      </c>
      <c r="C3" s="9"/>
      <c r="D3" s="9"/>
      <c r="E3" s="9"/>
      <c r="F3" s="9"/>
      <c r="G3" s="9"/>
    </row>
    <row r="4" spans="2:9">
      <c r="B4" s="8" t="s">
        <v>83</v>
      </c>
      <c r="C4" s="8"/>
      <c r="D4" s="8"/>
      <c r="E4" s="8"/>
      <c r="F4" s="8"/>
      <c r="G4" s="8"/>
      <c r="H4" s="10"/>
    </row>
    <row r="5" spans="2:9" ht="12" customHeight="1"/>
    <row r="6" spans="2:9" ht="24" customHeight="1">
      <c r="B6" s="11"/>
      <c r="C6" s="12" t="s">
        <v>82</v>
      </c>
      <c r="D6" s="12" t="s">
        <v>81</v>
      </c>
      <c r="E6" s="12" t="s">
        <v>80</v>
      </c>
      <c r="F6" s="12" t="s">
        <v>79</v>
      </c>
      <c r="G6" s="13" t="s">
        <v>78</v>
      </c>
    </row>
    <row r="7" spans="2:9" ht="20" customHeight="1">
      <c r="B7" s="11" t="s">
        <v>62</v>
      </c>
      <c r="C7" s="14">
        <v>0</v>
      </c>
      <c r="D7" s="14">
        <v>0</v>
      </c>
      <c r="E7" s="14">
        <v>0</v>
      </c>
      <c r="F7" s="14">
        <v>0</v>
      </c>
      <c r="G7" s="15">
        <f>SUM(C7:F7)</f>
        <v>0</v>
      </c>
    </row>
    <row r="8" spans="2:9" ht="20" customHeight="1">
      <c r="B8" s="11" t="s">
        <v>63</v>
      </c>
      <c r="C8" s="16">
        <v>175</v>
      </c>
      <c r="D8" s="16">
        <v>175</v>
      </c>
      <c r="E8" s="16">
        <v>175</v>
      </c>
      <c r="F8" s="16">
        <v>175</v>
      </c>
      <c r="G8" s="17">
        <v>175</v>
      </c>
    </row>
    <row r="9" spans="2:9" ht="20" customHeight="1">
      <c r="B9" s="11" t="s">
        <v>0</v>
      </c>
      <c r="C9" s="18">
        <f>C7*C8</f>
        <v>0</v>
      </c>
      <c r="D9" s="18">
        <f>D7*D8</f>
        <v>0</v>
      </c>
      <c r="E9" s="18">
        <f>E7*E8</f>
        <v>0</v>
      </c>
      <c r="F9" s="18">
        <f>F7*F8</f>
        <v>0</v>
      </c>
      <c r="G9" s="19">
        <f>SUM(C9:F9)</f>
        <v>0</v>
      </c>
    </row>
    <row r="10" spans="2:9" ht="20" customHeight="1">
      <c r="B10" s="11"/>
      <c r="C10" s="11"/>
      <c r="D10" s="11"/>
      <c r="E10" s="11"/>
      <c r="F10" s="11"/>
      <c r="G10" s="11"/>
    </row>
    <row r="11" spans="2:9" ht="19.5" customHeight="1">
      <c r="B11" s="20" t="s">
        <v>133</v>
      </c>
      <c r="C11" s="20"/>
      <c r="D11" s="20"/>
      <c r="E11" s="20"/>
      <c r="F11" s="20"/>
      <c r="G11" s="20"/>
      <c r="H11" s="21"/>
      <c r="I11" s="22"/>
    </row>
    <row r="12" spans="2:9" ht="12.75" customHeight="1">
      <c r="B12" s="11"/>
      <c r="C12" s="11"/>
      <c r="D12" s="11"/>
      <c r="E12" s="11"/>
      <c r="F12" s="11"/>
      <c r="G12" s="11"/>
    </row>
    <row r="13" spans="2:9" ht="24" customHeight="1">
      <c r="B13" s="11"/>
      <c r="C13" s="12" t="s">
        <v>82</v>
      </c>
      <c r="D13" s="12" t="s">
        <v>81</v>
      </c>
      <c r="E13" s="12" t="s">
        <v>80</v>
      </c>
      <c r="F13" s="12" t="s">
        <v>79</v>
      </c>
      <c r="G13" s="13" t="s">
        <v>78</v>
      </c>
    </row>
    <row r="14" spans="2:9" ht="22.5" customHeight="1">
      <c r="B14" s="11" t="s">
        <v>77</v>
      </c>
      <c r="C14" s="23">
        <f>C9*(2/3)</f>
        <v>0</v>
      </c>
      <c r="D14" s="23">
        <f>D9*(2/3)</f>
        <v>0</v>
      </c>
      <c r="E14" s="23">
        <f>E9*(2/3)</f>
        <v>0</v>
      </c>
      <c r="F14" s="23">
        <f>F9*(2/3)</f>
        <v>0</v>
      </c>
      <c r="G14" s="24"/>
      <c r="H14" s="25"/>
    </row>
    <row r="15" spans="2:9" ht="22.5" customHeight="1">
      <c r="B15" s="11" t="s">
        <v>76</v>
      </c>
      <c r="C15" s="26">
        <v>100000</v>
      </c>
      <c r="D15" s="26">
        <f>C9/3</f>
        <v>0</v>
      </c>
      <c r="E15" s="26">
        <f>D9/3</f>
        <v>0</v>
      </c>
      <c r="F15" s="26">
        <f>E9/3</f>
        <v>0</v>
      </c>
      <c r="G15" s="27"/>
      <c r="H15" s="25"/>
    </row>
    <row r="16" spans="2:9" ht="20" customHeight="1">
      <c r="B16" s="11" t="s">
        <v>134</v>
      </c>
      <c r="C16" s="18">
        <f>SUM(C14:C15)</f>
        <v>100000</v>
      </c>
      <c r="D16" s="18">
        <f>SUM(D14:D15)</f>
        <v>0</v>
      </c>
      <c r="E16" s="18">
        <f>SUM(E14:E15)</f>
        <v>0</v>
      </c>
      <c r="F16" s="18">
        <f>SUM(F14:F15)</f>
        <v>0</v>
      </c>
      <c r="G16" s="19">
        <f>SUM(C16:F16)</f>
        <v>100000</v>
      </c>
    </row>
    <row r="17" spans="3:7" ht="20" customHeight="1">
      <c r="C17" s="28"/>
      <c r="D17" s="28"/>
      <c r="E17" s="28"/>
      <c r="F17" s="28"/>
      <c r="G17" s="28"/>
    </row>
    <row r="18" spans="3:7" ht="20" customHeight="1">
      <c r="D18" s="22"/>
    </row>
  </sheetData>
  <mergeCells count="5">
    <mergeCell ref="B11:G11"/>
    <mergeCell ref="B1:G1"/>
    <mergeCell ref="B2:G2"/>
    <mergeCell ref="B3:G3"/>
    <mergeCell ref="B4:G4"/>
  </mergeCells>
  <phoneticPr fontId="3" type="noConversion"/>
  <pageMargins left="0.75" right="0.75" top="1" bottom="1" header="0.5" footer="0.5"/>
  <pageSetup orientation="landscape" horizontalDpi="1200" verticalDpi="1200"/>
  <headerFooter alignWithMargins="0">
    <oddHeader>&amp;L&amp;"Myriad Web Pro,Bold"&amp;12Name:
Date:                            Section: &amp;R&amp;"Myriad Web Pro,Bold"&amp;20 I-21.03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B1:H12"/>
  <sheetViews>
    <sheetView showGridLines="0" zoomScaleNormal="100" workbookViewId="0"/>
  </sheetViews>
  <sheetFormatPr baseColWidth="10" defaultColWidth="9.1640625" defaultRowHeight="14"/>
  <cols>
    <col min="1" max="1" width="6.5" style="7" customWidth="1"/>
    <col min="2" max="2" width="23.6640625" style="7" customWidth="1"/>
    <col min="3" max="7" width="9.6640625" style="7" customWidth="1"/>
    <col min="8" max="8" width="26.5" style="7" customWidth="1"/>
    <col min="9" max="9" width="33.5" style="7" customWidth="1"/>
    <col min="10" max="16384" width="9.1640625" style="7"/>
  </cols>
  <sheetData>
    <row r="1" spans="2:8">
      <c r="B1" s="5"/>
      <c r="C1" s="5"/>
      <c r="D1" s="5"/>
      <c r="E1" s="5"/>
      <c r="F1" s="5"/>
      <c r="G1" s="5"/>
      <c r="H1" s="6"/>
    </row>
    <row r="2" spans="2:8">
      <c r="B2" s="8" t="s">
        <v>84</v>
      </c>
      <c r="C2" s="8"/>
      <c r="D2" s="8"/>
      <c r="E2" s="8"/>
      <c r="F2" s="8"/>
      <c r="G2" s="8"/>
    </row>
    <row r="3" spans="2:8">
      <c r="B3" s="29" t="s">
        <v>47</v>
      </c>
      <c r="C3" s="29"/>
      <c r="D3" s="29"/>
      <c r="E3" s="29"/>
      <c r="F3" s="29"/>
      <c r="G3" s="29"/>
    </row>
    <row r="4" spans="2:8">
      <c r="B4" s="8" t="s">
        <v>83</v>
      </c>
      <c r="C4" s="8"/>
      <c r="D4" s="8"/>
      <c r="E4" s="8"/>
      <c r="F4" s="8"/>
      <c r="G4" s="8"/>
      <c r="H4" s="10"/>
    </row>
    <row r="5" spans="2:8" ht="7.5" customHeight="1"/>
    <row r="6" spans="2:8" ht="24" customHeight="1">
      <c r="B6" s="11"/>
      <c r="C6" s="12" t="s">
        <v>82</v>
      </c>
      <c r="D6" s="12" t="s">
        <v>81</v>
      </c>
      <c r="E6" s="12" t="s">
        <v>80</v>
      </c>
      <c r="F6" s="12" t="s">
        <v>79</v>
      </c>
      <c r="G6" s="13" t="s">
        <v>78</v>
      </c>
    </row>
    <row r="7" spans="2:8" ht="20" customHeight="1">
      <c r="B7" s="11" t="s">
        <v>135</v>
      </c>
      <c r="C7" s="14">
        <v>0</v>
      </c>
      <c r="D7" s="14">
        <v>0</v>
      </c>
      <c r="E7" s="14">
        <v>0</v>
      </c>
      <c r="F7" s="14">
        <v>0</v>
      </c>
      <c r="G7" s="15">
        <f>SUM(C7:F7)</f>
        <v>0</v>
      </c>
      <c r="H7" s="25"/>
    </row>
    <row r="8" spans="2:8" ht="23.25" customHeight="1">
      <c r="B8" s="11" t="s">
        <v>85</v>
      </c>
      <c r="C8" s="26">
        <f>D7*0.25</f>
        <v>0</v>
      </c>
      <c r="D8" s="26">
        <f>E7*0.25</f>
        <v>0</v>
      </c>
      <c r="E8" s="26">
        <f>F7*0.25</f>
        <v>0</v>
      </c>
      <c r="F8" s="30">
        <v>650</v>
      </c>
      <c r="G8" s="31">
        <f>F8</f>
        <v>650</v>
      </c>
      <c r="H8" s="25"/>
    </row>
    <row r="9" spans="2:8" ht="20" customHeight="1">
      <c r="B9" s="11" t="s">
        <v>86</v>
      </c>
      <c r="C9" s="14">
        <f>SUM(C7:C8)</f>
        <v>0</v>
      </c>
      <c r="D9" s="14">
        <f>SUM(D7:D8)</f>
        <v>0</v>
      </c>
      <c r="E9" s="14">
        <f>SUM(E7:E8)</f>
        <v>0</v>
      </c>
      <c r="F9" s="14">
        <f>SUM(F7:F8)</f>
        <v>650</v>
      </c>
      <c r="G9" s="15"/>
    </row>
    <row r="10" spans="2:8" ht="20" customHeight="1">
      <c r="B10" s="11" t="s">
        <v>22</v>
      </c>
      <c r="C10" s="30">
        <v>-525</v>
      </c>
      <c r="D10" s="26">
        <f>-C8</f>
        <v>0</v>
      </c>
      <c r="E10" s="26">
        <f>-D8</f>
        <v>0</v>
      </c>
      <c r="F10" s="26">
        <f>-E8</f>
        <v>0</v>
      </c>
      <c r="G10" s="32">
        <f>C10</f>
        <v>-525</v>
      </c>
      <c r="H10" s="33"/>
    </row>
    <row r="11" spans="2:8" ht="20" customHeight="1">
      <c r="B11" s="11" t="s">
        <v>137</v>
      </c>
      <c r="C11" s="34">
        <f>C9+C10</f>
        <v>-525</v>
      </c>
      <c r="D11" s="34">
        <f>D9+D10</f>
        <v>0</v>
      </c>
      <c r="E11" s="34">
        <f>E9+E10</f>
        <v>0</v>
      </c>
      <c r="F11" s="34">
        <f>F9+F10</f>
        <v>650</v>
      </c>
      <c r="G11" s="35">
        <f>SUM(C11:F11)</f>
        <v>125</v>
      </c>
      <c r="H11" s="33"/>
    </row>
    <row r="12" spans="2:8" ht="20" customHeight="1"/>
  </sheetData>
  <mergeCells count="4">
    <mergeCell ref="B1:G1"/>
    <mergeCell ref="B2:G2"/>
    <mergeCell ref="B3:G3"/>
    <mergeCell ref="B4:G4"/>
  </mergeCells>
  <phoneticPr fontId="3" type="noConversion"/>
  <pageMargins left="0.75" right="0.75" top="1" bottom="1" header="0.5" footer="0.5"/>
  <pageSetup orientation="landscape" horizontalDpi="1200" verticalDpi="1200"/>
  <headerFooter alignWithMargins="0">
    <oddHeader>&amp;L&amp;"Myriad Web Pro,Bold"&amp;12Name:
Date:                            Section: &amp;R&amp;"Myriad Web Pro,Bold"&amp;20I-21.03</oddHeader>
  </headerFooter>
  <ignoredErrors>
    <ignoredError sqref="E10:F1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B1:J21"/>
  <sheetViews>
    <sheetView showGridLines="0" zoomScaleNormal="100" workbookViewId="0"/>
  </sheetViews>
  <sheetFormatPr baseColWidth="10" defaultColWidth="9.1640625" defaultRowHeight="14"/>
  <cols>
    <col min="1" max="1" width="6.5" style="7" customWidth="1"/>
    <col min="2" max="2" width="23.6640625" style="7" customWidth="1"/>
    <col min="3" max="7" width="9.6640625" style="7" customWidth="1"/>
    <col min="8" max="8" width="13.5" style="7" customWidth="1"/>
    <col min="9" max="9" width="9.1640625" style="7"/>
    <col min="10" max="10" width="10.33203125" style="7" bestFit="1" customWidth="1"/>
    <col min="11" max="16384" width="9.1640625" style="7"/>
  </cols>
  <sheetData>
    <row r="1" spans="2:10">
      <c r="B1" s="8" t="s">
        <v>84</v>
      </c>
      <c r="C1" s="8"/>
      <c r="D1" s="8"/>
      <c r="E1" s="8"/>
      <c r="F1" s="8"/>
      <c r="G1" s="8"/>
    </row>
    <row r="2" spans="2:10">
      <c r="B2" s="36" t="s">
        <v>48</v>
      </c>
      <c r="C2" s="36"/>
      <c r="D2" s="36"/>
      <c r="E2" s="36"/>
      <c r="F2" s="36"/>
      <c r="G2" s="36"/>
    </row>
    <row r="3" spans="2:10">
      <c r="B3" s="8" t="s">
        <v>83</v>
      </c>
      <c r="C3" s="8"/>
      <c r="D3" s="8"/>
      <c r="E3" s="8"/>
      <c r="F3" s="8"/>
      <c r="G3" s="8"/>
      <c r="H3" s="10"/>
    </row>
    <row r="4" spans="2:10" ht="4" customHeight="1"/>
    <row r="5" spans="2:10" ht="24" customHeight="1">
      <c r="B5" s="11"/>
      <c r="C5" s="12" t="s">
        <v>82</v>
      </c>
      <c r="D5" s="12" t="s">
        <v>81</v>
      </c>
      <c r="E5" s="12" t="s">
        <v>80</v>
      </c>
      <c r="F5" s="12" t="s">
        <v>79</v>
      </c>
      <c r="G5" s="13" t="s">
        <v>78</v>
      </c>
    </row>
    <row r="6" spans="2:10" ht="20" customHeight="1">
      <c r="B6" s="11" t="s">
        <v>137</v>
      </c>
      <c r="C6" s="14">
        <v>0</v>
      </c>
      <c r="D6" s="14">
        <v>0</v>
      </c>
      <c r="E6" s="14">
        <v>0</v>
      </c>
      <c r="F6" s="14">
        <v>0</v>
      </c>
      <c r="G6" s="15">
        <f>SUM(C6:F6)</f>
        <v>0</v>
      </c>
      <c r="H6" s="25"/>
    </row>
    <row r="7" spans="2:10" ht="23.25" customHeight="1">
      <c r="B7" s="11" t="s">
        <v>24</v>
      </c>
      <c r="C7" s="26">
        <v>35</v>
      </c>
      <c r="D7" s="26">
        <v>35</v>
      </c>
      <c r="E7" s="26">
        <v>35</v>
      </c>
      <c r="F7" s="30">
        <v>35</v>
      </c>
      <c r="G7" s="32">
        <v>35</v>
      </c>
      <c r="H7" s="25"/>
    </row>
    <row r="8" spans="2:10" ht="23.25" customHeight="1">
      <c r="B8" s="11" t="s">
        <v>25</v>
      </c>
      <c r="C8" s="14">
        <f>C6*C7</f>
        <v>0</v>
      </c>
      <c r="D8" s="14">
        <f>D6*D7</f>
        <v>0</v>
      </c>
      <c r="E8" s="14">
        <f>E6*E7</f>
        <v>0</v>
      </c>
      <c r="F8" s="14">
        <f>F6*F7</f>
        <v>0</v>
      </c>
      <c r="G8" s="15">
        <f>G6*G7</f>
        <v>0</v>
      </c>
      <c r="H8" s="25"/>
    </row>
    <row r="9" spans="2:10" ht="23.25" customHeight="1">
      <c r="B9" s="11" t="s">
        <v>26</v>
      </c>
      <c r="C9" s="26">
        <f>D8*0.2</f>
        <v>0</v>
      </c>
      <c r="D9" s="26">
        <f>E8*0.2</f>
        <v>0</v>
      </c>
      <c r="E9" s="26">
        <f>F8*0.2</f>
        <v>0</v>
      </c>
      <c r="F9" s="26">
        <v>0</v>
      </c>
      <c r="G9" s="32">
        <f>F9</f>
        <v>0</v>
      </c>
      <c r="H9" s="25"/>
    </row>
    <row r="10" spans="2:10" ht="20" customHeight="1">
      <c r="B10" s="11" t="s">
        <v>27</v>
      </c>
      <c r="C10" s="14">
        <f>C8+C9</f>
        <v>0</v>
      </c>
      <c r="D10" s="14">
        <f>D8+D9</f>
        <v>0</v>
      </c>
      <c r="E10" s="14">
        <f>E8+E9</f>
        <v>0</v>
      </c>
      <c r="F10" s="14">
        <f>F8+F9</f>
        <v>0</v>
      </c>
      <c r="G10" s="15">
        <f>G8+G9</f>
        <v>0</v>
      </c>
    </row>
    <row r="11" spans="2:10" ht="20" customHeight="1">
      <c r="B11" s="11" t="s">
        <v>126</v>
      </c>
      <c r="C11" s="26">
        <v>-13650</v>
      </c>
      <c r="D11" s="26">
        <f>-C9</f>
        <v>0</v>
      </c>
      <c r="E11" s="26">
        <f>-D9</f>
        <v>0</v>
      </c>
      <c r="F11" s="26">
        <f>-E9</f>
        <v>0</v>
      </c>
      <c r="G11" s="37">
        <f>C11</f>
        <v>-13650</v>
      </c>
      <c r="H11" s="25"/>
    </row>
    <row r="12" spans="2:10" ht="20" customHeight="1">
      <c r="B12" s="11" t="s">
        <v>127</v>
      </c>
      <c r="C12" s="14">
        <v>0</v>
      </c>
      <c r="D12" s="14">
        <f>D10+D11</f>
        <v>0</v>
      </c>
      <c r="E12" s="14">
        <f>E10+E11</f>
        <v>0</v>
      </c>
      <c r="F12" s="14">
        <f>F10+F11</f>
        <v>0</v>
      </c>
      <c r="G12" s="15">
        <v>0</v>
      </c>
    </row>
    <row r="13" spans="2:10" ht="18.75" customHeight="1">
      <c r="B13" s="11" t="s">
        <v>128</v>
      </c>
      <c r="C13" s="38">
        <v>1.4</v>
      </c>
      <c r="D13" s="38">
        <v>1.4</v>
      </c>
      <c r="E13" s="38">
        <v>1.4</v>
      </c>
      <c r="F13" s="38">
        <v>1.4</v>
      </c>
      <c r="G13" s="39" t="s">
        <v>129</v>
      </c>
      <c r="J13" s="40"/>
    </row>
    <row r="14" spans="2:10" ht="18.75" customHeight="1">
      <c r="B14" s="11" t="s">
        <v>138</v>
      </c>
      <c r="C14" s="41">
        <f>C12*C13</f>
        <v>0</v>
      </c>
      <c r="D14" s="41">
        <f>D12*D13</f>
        <v>0</v>
      </c>
      <c r="E14" s="41">
        <f>E12*E13</f>
        <v>0</v>
      </c>
      <c r="F14" s="41">
        <f>F12*F13</f>
        <v>0</v>
      </c>
      <c r="G14" s="19">
        <f>SUM(C14:F14)</f>
        <v>0</v>
      </c>
    </row>
    <row r="15" spans="2:10" ht="6" customHeight="1">
      <c r="B15" s="11"/>
      <c r="C15" s="38"/>
      <c r="D15" s="38"/>
      <c r="E15" s="38"/>
      <c r="F15" s="38"/>
      <c r="G15" s="15" t="s">
        <v>23</v>
      </c>
    </row>
    <row r="16" spans="2:10" ht="12.5" customHeight="1">
      <c r="B16" s="20" t="s">
        <v>130</v>
      </c>
      <c r="C16" s="20"/>
      <c r="D16" s="20"/>
      <c r="E16" s="20"/>
      <c r="F16" s="20"/>
      <c r="G16" s="20"/>
    </row>
    <row r="17" spans="2:9" ht="6" customHeight="1">
      <c r="B17" s="11"/>
      <c r="C17" s="11"/>
      <c r="D17" s="11"/>
      <c r="E17" s="11"/>
      <c r="F17" s="11"/>
      <c r="G17" s="11"/>
    </row>
    <row r="18" spans="2:9" ht="24" customHeight="1">
      <c r="B18" s="11"/>
      <c r="C18" s="12" t="s">
        <v>82</v>
      </c>
      <c r="D18" s="12" t="s">
        <v>81</v>
      </c>
      <c r="E18" s="12" t="s">
        <v>80</v>
      </c>
      <c r="F18" s="12" t="s">
        <v>79</v>
      </c>
      <c r="G18" s="13" t="s">
        <v>78</v>
      </c>
      <c r="H18" s="33"/>
    </row>
    <row r="19" spans="2:9" ht="22.5" customHeight="1">
      <c r="B19" s="11" t="s">
        <v>131</v>
      </c>
      <c r="C19" s="23">
        <v>0</v>
      </c>
      <c r="D19" s="23">
        <f>D14*0.8</f>
        <v>0</v>
      </c>
      <c r="E19" s="23">
        <f>E14*0.8</f>
        <v>0</v>
      </c>
      <c r="F19" s="23">
        <f>F14*0.8</f>
        <v>0</v>
      </c>
      <c r="G19" s="24"/>
      <c r="H19" s="25"/>
      <c r="I19" s="22"/>
    </row>
    <row r="20" spans="2:9" ht="22.5" customHeight="1">
      <c r="B20" s="11" t="s">
        <v>132</v>
      </c>
      <c r="C20" s="26">
        <v>15000</v>
      </c>
      <c r="D20" s="26">
        <v>0</v>
      </c>
      <c r="E20" s="26">
        <f>D14*0.2</f>
        <v>0</v>
      </c>
      <c r="F20" s="26">
        <f>E14*0.2</f>
        <v>0</v>
      </c>
      <c r="G20" s="27"/>
      <c r="H20" s="25"/>
    </row>
    <row r="21" spans="2:9" ht="19.5" customHeight="1">
      <c r="B21" s="11" t="s">
        <v>107</v>
      </c>
      <c r="C21" s="18">
        <f>SUM(C19:C20)</f>
        <v>15000</v>
      </c>
      <c r="D21" s="18">
        <f>SUM(D19:D20)</f>
        <v>0</v>
      </c>
      <c r="E21" s="18">
        <f>SUM(E19:E20)</f>
        <v>0</v>
      </c>
      <c r="F21" s="18">
        <f>SUM(F19:F20)</f>
        <v>0</v>
      </c>
      <c r="G21" s="19">
        <f>SUM(C21:F21)</f>
        <v>15000</v>
      </c>
    </row>
  </sheetData>
  <mergeCells count="4">
    <mergeCell ref="B1:G1"/>
    <mergeCell ref="B2:G2"/>
    <mergeCell ref="B3:G3"/>
    <mergeCell ref="B16:G16"/>
  </mergeCells>
  <phoneticPr fontId="3" type="noConversion"/>
  <pageMargins left="0.75" right="0.75" top="1" bottom="1" header="0.5" footer="0.5"/>
  <pageSetup orientation="landscape" horizontalDpi="1200" verticalDpi="1200"/>
  <headerFooter alignWithMargins="0">
    <oddHeader>&amp;L&amp;"Myriad Web Pro,Bold"&amp;12Name:
Date:                            Section: &amp;R&amp;"Myriad Web Pro,Bold"&amp;20I-21.03</oddHeader>
  </headerFooter>
  <ignoredErrors>
    <ignoredError sqref="D11:G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sheetPr>
  <dimension ref="B1:G12"/>
  <sheetViews>
    <sheetView showGridLines="0" zoomScaleNormal="100" workbookViewId="0"/>
  </sheetViews>
  <sheetFormatPr baseColWidth="10" defaultColWidth="9.1640625" defaultRowHeight="14"/>
  <cols>
    <col min="1" max="1" width="6.5" style="7" customWidth="1"/>
    <col min="2" max="2" width="23.6640625" style="7" customWidth="1"/>
    <col min="3" max="7" width="9.6640625" style="7" customWidth="1"/>
    <col min="8" max="8" width="14.33203125" style="7" customWidth="1"/>
    <col min="9" max="16384" width="9.1640625" style="7"/>
  </cols>
  <sheetData>
    <row r="1" spans="2:7">
      <c r="B1" s="5"/>
      <c r="C1" s="5"/>
      <c r="D1" s="5"/>
      <c r="E1" s="5"/>
      <c r="F1" s="5"/>
      <c r="G1" s="5"/>
    </row>
    <row r="2" spans="2:7">
      <c r="B2" s="8" t="s">
        <v>84</v>
      </c>
      <c r="C2" s="8"/>
      <c r="D2" s="8"/>
      <c r="E2" s="8"/>
      <c r="F2" s="8"/>
      <c r="G2" s="8"/>
    </row>
    <row r="3" spans="2:7">
      <c r="B3" s="42" t="s">
        <v>49</v>
      </c>
      <c r="C3" s="42"/>
      <c r="D3" s="42"/>
      <c r="E3" s="42"/>
      <c r="F3" s="42"/>
      <c r="G3" s="42"/>
    </row>
    <row r="4" spans="2:7">
      <c r="B4" s="8" t="s">
        <v>83</v>
      </c>
      <c r="C4" s="8"/>
      <c r="D4" s="8"/>
      <c r="E4" s="8"/>
      <c r="F4" s="8"/>
      <c r="G4" s="8"/>
    </row>
    <row r="5" spans="2:7" ht="7.5" customHeight="1"/>
    <row r="6" spans="2:7" ht="24" customHeight="1">
      <c r="B6" s="11"/>
      <c r="C6" s="12" t="s">
        <v>82</v>
      </c>
      <c r="D6" s="12" t="s">
        <v>81</v>
      </c>
      <c r="E6" s="12" t="s">
        <v>80</v>
      </c>
      <c r="F6" s="12" t="s">
        <v>79</v>
      </c>
      <c r="G6" s="13" t="s">
        <v>78</v>
      </c>
    </row>
    <row r="7" spans="2:7" ht="20" customHeight="1">
      <c r="B7" s="11" t="s">
        <v>137</v>
      </c>
      <c r="C7" s="14">
        <v>0</v>
      </c>
      <c r="D7" s="14">
        <v>0</v>
      </c>
      <c r="E7" s="14">
        <v>0</v>
      </c>
      <c r="F7" s="14">
        <v>0</v>
      </c>
      <c r="G7" s="15">
        <f>SUM(C7:F7)</f>
        <v>0</v>
      </c>
    </row>
    <row r="8" spans="2:7" ht="23.25" customHeight="1">
      <c r="B8" s="11" t="s">
        <v>139</v>
      </c>
      <c r="C8" s="26">
        <v>3</v>
      </c>
      <c r="D8" s="26">
        <v>3</v>
      </c>
      <c r="E8" s="26">
        <v>3</v>
      </c>
      <c r="F8" s="30">
        <v>3</v>
      </c>
      <c r="G8" s="32">
        <v>3</v>
      </c>
    </row>
    <row r="9" spans="2:7" ht="23.25" customHeight="1">
      <c r="B9" s="11" t="s">
        <v>140</v>
      </c>
      <c r="C9" s="14">
        <f>C7*C8</f>
        <v>0</v>
      </c>
      <c r="D9" s="14">
        <f>D7*D8</f>
        <v>0</v>
      </c>
      <c r="E9" s="14">
        <f>E7*E8</f>
        <v>0</v>
      </c>
      <c r="F9" s="14">
        <f>F7*F8</f>
        <v>0</v>
      </c>
      <c r="G9" s="15">
        <f>G7*G8</f>
        <v>0</v>
      </c>
    </row>
    <row r="10" spans="2:7" ht="18.75" customHeight="1">
      <c r="B10" s="11" t="s">
        <v>141</v>
      </c>
      <c r="C10" s="38">
        <v>14</v>
      </c>
      <c r="D10" s="38">
        <v>14</v>
      </c>
      <c r="E10" s="38">
        <v>14</v>
      </c>
      <c r="F10" s="38">
        <v>14</v>
      </c>
      <c r="G10" s="43">
        <v>14</v>
      </c>
    </row>
    <row r="11" spans="2:7" ht="18.75" customHeight="1">
      <c r="B11" s="11" t="s">
        <v>142</v>
      </c>
      <c r="C11" s="41">
        <f>C9*C10</f>
        <v>0</v>
      </c>
      <c r="D11" s="41">
        <f>D9*D10</f>
        <v>0</v>
      </c>
      <c r="E11" s="41">
        <f>E9*E10</f>
        <v>0</v>
      </c>
      <c r="F11" s="41">
        <f>F9*F10</f>
        <v>0</v>
      </c>
      <c r="G11" s="19">
        <f>SUM(C11:F11)</f>
        <v>0</v>
      </c>
    </row>
    <row r="12" spans="2:7" ht="20" customHeight="1">
      <c r="C12" s="44"/>
      <c r="D12" s="44"/>
      <c r="E12" s="44"/>
      <c r="F12" s="44"/>
      <c r="G12" s="7" t="s">
        <v>23</v>
      </c>
    </row>
  </sheetData>
  <mergeCells count="4">
    <mergeCell ref="B1:G1"/>
    <mergeCell ref="B2:G2"/>
    <mergeCell ref="B3:G3"/>
    <mergeCell ref="B4:G4"/>
  </mergeCells>
  <phoneticPr fontId="3" type="noConversion"/>
  <pageMargins left="0.75" right="0.75" top="1" bottom="1" header="0.5" footer="0.5"/>
  <pageSetup orientation="landscape" horizontalDpi="1200" verticalDpi="1200"/>
  <headerFooter alignWithMargins="0">
    <oddHeader>&amp;L&amp;"Myriad Web Pro,Bold"&amp;12Name:
Date:                            Section: &amp;R&amp;"Myriad Web Pro,Bold"&amp;20I-21.03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3"/>
  </sheetPr>
  <dimension ref="B1:G15"/>
  <sheetViews>
    <sheetView showGridLines="0" zoomScaleNormal="100" workbookViewId="0"/>
  </sheetViews>
  <sheetFormatPr baseColWidth="10" defaultColWidth="9.1640625" defaultRowHeight="14"/>
  <cols>
    <col min="1" max="1" width="6.5" style="7" customWidth="1"/>
    <col min="2" max="2" width="23.6640625" style="7" customWidth="1"/>
    <col min="3" max="7" width="9.6640625" style="7" customWidth="1"/>
    <col min="8" max="16384" width="9.1640625" style="7"/>
  </cols>
  <sheetData>
    <row r="1" spans="2:7">
      <c r="B1" s="5"/>
      <c r="C1" s="5"/>
      <c r="D1" s="5"/>
      <c r="E1" s="5"/>
      <c r="F1" s="5"/>
      <c r="G1" s="5"/>
    </row>
    <row r="2" spans="2:7">
      <c r="B2" s="8" t="s">
        <v>84</v>
      </c>
      <c r="C2" s="8"/>
      <c r="D2" s="8"/>
      <c r="E2" s="8"/>
      <c r="F2" s="8"/>
      <c r="G2" s="8"/>
    </row>
    <row r="3" spans="2:7">
      <c r="B3" s="45" t="s">
        <v>14</v>
      </c>
      <c r="C3" s="45"/>
      <c r="D3" s="45"/>
      <c r="E3" s="45"/>
      <c r="F3" s="45"/>
      <c r="G3" s="45"/>
    </row>
    <row r="4" spans="2:7">
      <c r="B4" s="8" t="s">
        <v>83</v>
      </c>
      <c r="C4" s="8"/>
      <c r="D4" s="8"/>
      <c r="E4" s="8"/>
      <c r="F4" s="8"/>
      <c r="G4" s="8"/>
    </row>
    <row r="5" spans="2:7" ht="7.5" customHeight="1"/>
    <row r="6" spans="2:7" ht="24" customHeight="1">
      <c r="B6" s="11"/>
      <c r="C6" s="12" t="s">
        <v>82</v>
      </c>
      <c r="D6" s="12" t="s">
        <v>81</v>
      </c>
      <c r="E6" s="12" t="s">
        <v>80</v>
      </c>
      <c r="F6" s="12" t="s">
        <v>79</v>
      </c>
      <c r="G6" s="13" t="s">
        <v>78</v>
      </c>
    </row>
    <row r="7" spans="2:7" ht="20" customHeight="1">
      <c r="B7" s="11" t="s">
        <v>108</v>
      </c>
      <c r="C7" s="14">
        <v>0</v>
      </c>
      <c r="D7" s="14">
        <v>0</v>
      </c>
      <c r="E7" s="14">
        <v>0</v>
      </c>
      <c r="F7" s="14">
        <v>0</v>
      </c>
      <c r="G7" s="15">
        <v>0</v>
      </c>
    </row>
    <row r="8" spans="2:7" ht="23.25" customHeight="1">
      <c r="B8" s="11" t="s">
        <v>143</v>
      </c>
      <c r="C8" s="38">
        <v>5</v>
      </c>
      <c r="D8" s="38">
        <v>5</v>
      </c>
      <c r="E8" s="38">
        <v>5</v>
      </c>
      <c r="F8" s="38">
        <v>5</v>
      </c>
      <c r="G8" s="46">
        <v>5</v>
      </c>
    </row>
    <row r="9" spans="2:7" ht="23.25" customHeight="1">
      <c r="B9" s="11" t="s">
        <v>32</v>
      </c>
      <c r="C9" s="23">
        <f>C7*C8</f>
        <v>0</v>
      </c>
      <c r="D9" s="23">
        <f>D7*D8</f>
        <v>0</v>
      </c>
      <c r="E9" s="23">
        <f>E7*E8</f>
        <v>0</v>
      </c>
      <c r="F9" s="23">
        <f>F7*F8</f>
        <v>0</v>
      </c>
      <c r="G9" s="24">
        <f>G7*G8</f>
        <v>0</v>
      </c>
    </row>
    <row r="10" spans="2:7" ht="23.25" customHeight="1">
      <c r="B10" s="11" t="s">
        <v>33</v>
      </c>
      <c r="C10" s="26">
        <v>53050</v>
      </c>
      <c r="D10" s="26">
        <v>53050</v>
      </c>
      <c r="E10" s="26">
        <v>57050</v>
      </c>
      <c r="F10" s="26">
        <v>57050</v>
      </c>
      <c r="G10" s="32">
        <f>SUM(C10:F10)</f>
        <v>220200</v>
      </c>
    </row>
    <row r="11" spans="2:7" ht="23.25" customHeight="1">
      <c r="B11" s="11" t="s">
        <v>34</v>
      </c>
      <c r="C11" s="23">
        <v>0</v>
      </c>
      <c r="D11" s="23">
        <v>0</v>
      </c>
      <c r="E11" s="23">
        <v>0</v>
      </c>
      <c r="F11" s="23">
        <v>0</v>
      </c>
      <c r="G11" s="24">
        <v>0</v>
      </c>
    </row>
    <row r="12" spans="2:7" ht="23.25" customHeight="1">
      <c r="B12" s="11" t="s">
        <v>109</v>
      </c>
      <c r="C12" s="26">
        <v>-3000</v>
      </c>
      <c r="D12" s="26">
        <v>-3000</v>
      </c>
      <c r="E12" s="26">
        <v>-7000</v>
      </c>
      <c r="F12" s="26">
        <v>-7000</v>
      </c>
      <c r="G12" s="37">
        <v>-20000</v>
      </c>
    </row>
    <row r="13" spans="2:7" ht="18.75" customHeight="1">
      <c r="B13" s="11" t="s">
        <v>35</v>
      </c>
      <c r="C13" s="41">
        <f>C11+C12</f>
        <v>-3000</v>
      </c>
      <c r="D13" s="41">
        <f>D11+D12</f>
        <v>-3000</v>
      </c>
      <c r="E13" s="41">
        <f>E11+E12</f>
        <v>-7000</v>
      </c>
      <c r="F13" s="41">
        <f>F11+F12</f>
        <v>-7000</v>
      </c>
      <c r="G13" s="19">
        <f>G11+G12</f>
        <v>-20000</v>
      </c>
    </row>
    <row r="14" spans="2:7" ht="20" customHeight="1">
      <c r="B14" s="11"/>
      <c r="C14" s="38"/>
      <c r="D14" s="38"/>
      <c r="E14" s="38"/>
      <c r="F14" s="38"/>
      <c r="G14" s="11" t="s">
        <v>23</v>
      </c>
    </row>
    <row r="15" spans="2:7">
      <c r="B15" s="11" t="s">
        <v>113</v>
      </c>
      <c r="C15" s="11"/>
      <c r="D15" s="11"/>
      <c r="E15" s="11"/>
      <c r="F15" s="11"/>
      <c r="G15" s="11"/>
    </row>
  </sheetData>
  <mergeCells count="4">
    <mergeCell ref="B1:G1"/>
    <mergeCell ref="B2:G2"/>
    <mergeCell ref="B3:G3"/>
    <mergeCell ref="B4:G4"/>
  </mergeCells>
  <phoneticPr fontId="3" type="noConversion"/>
  <pageMargins left="0.75" right="0.75" top="1" bottom="1" header="0.5" footer="0.5"/>
  <pageSetup orientation="landscape" horizontalDpi="1200" verticalDpi="1200"/>
  <headerFooter alignWithMargins="0">
    <oddHeader>&amp;L&amp;"Myriad Web Pro,Bold"&amp;12Name:
Date:                            Section: &amp;R&amp;"Myriad Web Pro,Bold"&amp;20I-21.03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7"/>
  </sheetPr>
  <dimension ref="A1:G13"/>
  <sheetViews>
    <sheetView showGridLines="0" zoomScaleNormal="100" workbookViewId="0"/>
  </sheetViews>
  <sheetFormatPr baseColWidth="10" defaultColWidth="9.1640625" defaultRowHeight="14"/>
  <cols>
    <col min="1" max="1" width="6.5" style="7" customWidth="1"/>
    <col min="2" max="2" width="23.6640625" style="7" customWidth="1"/>
    <col min="3" max="3" width="9.6640625" style="7" customWidth="1"/>
    <col min="4" max="4" width="3.5" style="7" customWidth="1"/>
    <col min="5" max="5" width="9.6640625" style="7" customWidth="1"/>
    <col min="6" max="6" width="2.6640625" style="7" customWidth="1"/>
    <col min="7" max="7" width="9.6640625" style="7" customWidth="1"/>
    <col min="8" max="16384" width="9.1640625" style="7"/>
  </cols>
  <sheetData>
    <row r="1" spans="1:7">
      <c r="B1" s="5"/>
      <c r="C1" s="5"/>
      <c r="D1" s="5"/>
      <c r="E1" s="5"/>
      <c r="F1" s="5"/>
      <c r="G1" s="5"/>
    </row>
    <row r="2" spans="1:7">
      <c r="B2" s="8" t="s">
        <v>84</v>
      </c>
      <c r="C2" s="8"/>
      <c r="D2" s="8"/>
      <c r="E2" s="8"/>
      <c r="F2" s="8"/>
      <c r="G2" s="8"/>
    </row>
    <row r="3" spans="1:7">
      <c r="B3" s="47" t="s">
        <v>71</v>
      </c>
      <c r="C3" s="47"/>
      <c r="D3" s="47"/>
      <c r="E3" s="47"/>
      <c r="F3" s="47"/>
      <c r="G3" s="47"/>
    </row>
    <row r="4" spans="1:7">
      <c r="A4" s="11"/>
      <c r="B4" s="20" t="s">
        <v>83</v>
      </c>
      <c r="C4" s="20"/>
      <c r="D4" s="20"/>
      <c r="E4" s="20"/>
      <c r="F4" s="20"/>
      <c r="G4" s="20"/>
    </row>
    <row r="5" spans="1:7" ht="7.5" customHeight="1">
      <c r="A5" s="11"/>
      <c r="B5" s="11"/>
      <c r="C5" s="11"/>
      <c r="D5" s="11"/>
      <c r="E5" s="11"/>
      <c r="F5" s="11"/>
      <c r="G5" s="11"/>
    </row>
    <row r="6" spans="1:7" ht="24" customHeight="1">
      <c r="A6" s="11"/>
      <c r="B6" s="12" t="s">
        <v>110</v>
      </c>
      <c r="C6" s="12" t="s">
        <v>39</v>
      </c>
      <c r="D6" s="11"/>
      <c r="E6" s="13" t="s">
        <v>40</v>
      </c>
      <c r="F6" s="12"/>
      <c r="G6" s="13" t="s">
        <v>41</v>
      </c>
    </row>
    <row r="7" spans="1:7" ht="18" customHeight="1">
      <c r="A7" s="11"/>
      <c r="B7" s="11" t="s">
        <v>36</v>
      </c>
      <c r="C7" s="48" t="s">
        <v>111</v>
      </c>
      <c r="D7" s="38"/>
      <c r="E7" s="49">
        <v>1.4</v>
      </c>
      <c r="F7" s="38"/>
      <c r="G7" s="50">
        <f>35*1.4</f>
        <v>49</v>
      </c>
    </row>
    <row r="8" spans="1:7" ht="18" customHeight="1">
      <c r="A8" s="11"/>
      <c r="B8" s="11" t="s">
        <v>37</v>
      </c>
      <c r="C8" s="51" t="s">
        <v>112</v>
      </c>
      <c r="D8" s="23"/>
      <c r="E8" s="49">
        <v>14</v>
      </c>
      <c r="F8" s="23"/>
      <c r="G8" s="52">
        <f>3 * 14</f>
        <v>42</v>
      </c>
    </row>
    <row r="9" spans="1:7" ht="18" customHeight="1">
      <c r="A9" s="11"/>
      <c r="B9" s="11" t="s">
        <v>38</v>
      </c>
      <c r="C9" s="51" t="s">
        <v>112</v>
      </c>
      <c r="D9" s="26"/>
      <c r="E9" s="49" t="s">
        <v>114</v>
      </c>
      <c r="F9" s="26"/>
      <c r="G9" s="53">
        <v>0</v>
      </c>
    </row>
    <row r="10" spans="1:7" ht="18" customHeight="1">
      <c r="A10" s="11"/>
      <c r="B10" s="11"/>
      <c r="C10" s="23"/>
      <c r="D10" s="23"/>
      <c r="E10" s="23"/>
      <c r="F10" s="23"/>
      <c r="G10" s="50">
        <v>0</v>
      </c>
    </row>
    <row r="11" spans="1:7" ht="23.25" customHeight="1">
      <c r="A11" s="11"/>
      <c r="B11" s="11" t="s">
        <v>1</v>
      </c>
      <c r="C11" s="26"/>
      <c r="D11" s="26"/>
      <c r="E11" s="26"/>
      <c r="F11" s="26"/>
      <c r="G11" s="26">
        <v>650</v>
      </c>
    </row>
    <row r="12" spans="1:7" ht="18.75" customHeight="1">
      <c r="A12" s="11"/>
      <c r="B12" s="11" t="s">
        <v>136</v>
      </c>
      <c r="C12" s="41"/>
      <c r="D12" s="41"/>
      <c r="E12" s="41"/>
      <c r="F12" s="41"/>
      <c r="G12" s="41">
        <f>G10*G11</f>
        <v>0</v>
      </c>
    </row>
    <row r="13" spans="1:7" ht="20" customHeight="1">
      <c r="C13" s="44"/>
      <c r="D13" s="44"/>
      <c r="E13" s="44"/>
      <c r="F13" s="44"/>
      <c r="G13" s="44"/>
    </row>
  </sheetData>
  <mergeCells count="4">
    <mergeCell ref="B1:G1"/>
    <mergeCell ref="B2:G2"/>
    <mergeCell ref="B3:G3"/>
    <mergeCell ref="B4:G4"/>
  </mergeCells>
  <phoneticPr fontId="3" type="noConversion"/>
  <pageMargins left="0.75" right="0.75" top="1" bottom="1" header="0.5" footer="0.5"/>
  <pageSetup orientation="landscape" horizontalDpi="1200" verticalDpi="1200"/>
  <headerFooter alignWithMargins="0">
    <oddHeader>&amp;L&amp;"Myriad Web Pro,Bold"&amp;12Name:
Date:                            Section: &amp;R&amp;"Myriad Web Pro,Bold"&amp;20I-21.03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5"/>
  </sheetPr>
  <dimension ref="A1:H17"/>
  <sheetViews>
    <sheetView showGridLines="0" zoomScaleNormal="100" workbookViewId="0"/>
  </sheetViews>
  <sheetFormatPr baseColWidth="10" defaultColWidth="9.1640625" defaultRowHeight="14"/>
  <cols>
    <col min="1" max="1" width="6.5" style="7" customWidth="1"/>
    <col min="2" max="2" width="23.6640625" style="7" customWidth="1"/>
    <col min="3" max="7" width="9.6640625" style="7" customWidth="1"/>
    <col min="8" max="8" width="6.1640625" style="7" customWidth="1"/>
    <col min="9" max="16384" width="9.1640625" style="7"/>
  </cols>
  <sheetData>
    <row r="1" spans="1:8">
      <c r="B1" s="5"/>
      <c r="C1" s="5"/>
      <c r="D1" s="5"/>
      <c r="E1" s="5"/>
      <c r="F1" s="5"/>
      <c r="G1" s="5"/>
      <c r="H1" s="6"/>
    </row>
    <row r="2" spans="1:8">
      <c r="B2" s="8" t="s">
        <v>84</v>
      </c>
      <c r="C2" s="8"/>
      <c r="D2" s="8"/>
      <c r="E2" s="8"/>
      <c r="F2" s="8"/>
      <c r="G2" s="8"/>
    </row>
    <row r="3" spans="1:8">
      <c r="B3" s="54" t="s">
        <v>72</v>
      </c>
      <c r="C3" s="54"/>
      <c r="D3" s="54"/>
      <c r="E3" s="54"/>
      <c r="F3" s="54"/>
      <c r="G3" s="54"/>
    </row>
    <row r="4" spans="1:8">
      <c r="B4" s="8" t="s">
        <v>83</v>
      </c>
      <c r="C4" s="8"/>
      <c r="D4" s="8"/>
      <c r="E4" s="8"/>
      <c r="F4" s="8"/>
      <c r="G4" s="8"/>
      <c r="H4" s="10"/>
    </row>
    <row r="5" spans="1:8" ht="7.5" customHeight="1"/>
    <row r="6" spans="1:8" ht="24" customHeight="1">
      <c r="A6" s="11"/>
      <c r="B6" s="11"/>
      <c r="C6" s="12" t="s">
        <v>82</v>
      </c>
      <c r="D6" s="12" t="s">
        <v>81</v>
      </c>
      <c r="E6" s="12" t="s">
        <v>80</v>
      </c>
      <c r="F6" s="12" t="s">
        <v>79</v>
      </c>
      <c r="G6" s="13" t="s">
        <v>78</v>
      </c>
    </row>
    <row r="7" spans="1:8" ht="20" customHeight="1">
      <c r="A7" s="11"/>
      <c r="B7" s="11" t="s">
        <v>135</v>
      </c>
      <c r="C7" s="14">
        <v>0</v>
      </c>
      <c r="D7" s="14">
        <v>0</v>
      </c>
      <c r="E7" s="14">
        <v>0</v>
      </c>
      <c r="F7" s="14">
        <v>0</v>
      </c>
      <c r="G7" s="15">
        <v>0</v>
      </c>
      <c r="H7" s="25"/>
    </row>
    <row r="8" spans="1:8" ht="23.25" customHeight="1">
      <c r="A8" s="11"/>
      <c r="B8" s="11" t="s">
        <v>2</v>
      </c>
      <c r="C8" s="16">
        <v>10</v>
      </c>
      <c r="D8" s="16">
        <v>10</v>
      </c>
      <c r="E8" s="16">
        <v>10</v>
      </c>
      <c r="F8" s="16">
        <v>10</v>
      </c>
      <c r="G8" s="27">
        <v>10</v>
      </c>
      <c r="H8" s="25"/>
    </row>
    <row r="9" spans="1:8" ht="20" customHeight="1">
      <c r="A9" s="11"/>
      <c r="B9" s="11" t="s">
        <v>42</v>
      </c>
      <c r="C9" s="16">
        <f>C7*C8</f>
        <v>0</v>
      </c>
      <c r="D9" s="16">
        <f>D7*D8</f>
        <v>0</v>
      </c>
      <c r="E9" s="16">
        <f>E7*E8</f>
        <v>0</v>
      </c>
      <c r="F9" s="16">
        <f>F7*F8</f>
        <v>0</v>
      </c>
      <c r="G9" s="27">
        <f>G7*G8</f>
        <v>0</v>
      </c>
    </row>
    <row r="10" spans="1:8" ht="20" customHeight="1">
      <c r="A10" s="11"/>
      <c r="B10" s="11" t="s">
        <v>43</v>
      </c>
      <c r="C10" s="30"/>
      <c r="D10" s="26"/>
      <c r="E10" s="26"/>
      <c r="F10" s="26"/>
      <c r="G10" s="32"/>
      <c r="H10" s="33"/>
    </row>
    <row r="11" spans="1:8" ht="20" customHeight="1">
      <c r="A11" s="11"/>
      <c r="B11" s="11" t="s">
        <v>3</v>
      </c>
      <c r="C11" s="55">
        <v>12000</v>
      </c>
      <c r="D11" s="55">
        <v>12000</v>
      </c>
      <c r="E11" s="55">
        <v>12000</v>
      </c>
      <c r="F11" s="55">
        <v>12000</v>
      </c>
      <c r="G11" s="56">
        <f>SUM(C11:F11)</f>
        <v>48000</v>
      </c>
      <c r="H11" s="33"/>
    </row>
    <row r="12" spans="1:8" ht="20" customHeight="1">
      <c r="A12" s="11"/>
      <c r="B12" s="11" t="s">
        <v>4</v>
      </c>
      <c r="C12" s="57">
        <v>4000</v>
      </c>
      <c r="D12" s="57">
        <v>4000</v>
      </c>
      <c r="E12" s="57">
        <v>4000</v>
      </c>
      <c r="F12" s="57">
        <v>4000</v>
      </c>
      <c r="G12" s="31">
        <f>SUM(C12:F12)</f>
        <v>16000</v>
      </c>
      <c r="H12" s="33"/>
    </row>
    <row r="13" spans="1:8" ht="20" customHeight="1">
      <c r="A13" s="11"/>
      <c r="B13" s="11" t="s">
        <v>5</v>
      </c>
      <c r="C13" s="57">
        <v>5000</v>
      </c>
      <c r="D13" s="57">
        <v>15000</v>
      </c>
      <c r="E13" s="57">
        <v>10000</v>
      </c>
      <c r="F13" s="57">
        <v>10000</v>
      </c>
      <c r="G13" s="31">
        <f>SUM(C13:F13)</f>
        <v>40000</v>
      </c>
      <c r="H13" s="33"/>
    </row>
    <row r="14" spans="1:8" ht="20" customHeight="1">
      <c r="A14" s="11"/>
      <c r="B14" s="11" t="s">
        <v>6</v>
      </c>
      <c r="C14" s="30">
        <v>3000</v>
      </c>
      <c r="D14" s="26">
        <v>3000</v>
      </c>
      <c r="E14" s="26">
        <v>3000</v>
      </c>
      <c r="F14" s="26">
        <v>3000</v>
      </c>
      <c r="G14" s="32">
        <f>SUM(C14:F14)</f>
        <v>12000</v>
      </c>
      <c r="H14" s="33"/>
    </row>
    <row r="15" spans="1:8" ht="20" customHeight="1">
      <c r="A15" s="11"/>
      <c r="B15" s="11" t="s">
        <v>44</v>
      </c>
      <c r="C15" s="58">
        <f>SUM(C11:C14)</f>
        <v>24000</v>
      </c>
      <c r="D15" s="58">
        <f>SUM(D11:D14)</f>
        <v>34000</v>
      </c>
      <c r="E15" s="58">
        <f>SUM(E11:E14)</f>
        <v>29000</v>
      </c>
      <c r="F15" s="58">
        <f>SUM(F11:F14)</f>
        <v>29000</v>
      </c>
      <c r="G15" s="59">
        <f>SUM(G11:G14)</f>
        <v>116000</v>
      </c>
      <c r="H15" s="33"/>
    </row>
    <row r="16" spans="1:8" ht="20" customHeight="1">
      <c r="A16" s="11"/>
      <c r="B16" s="11" t="s">
        <v>45</v>
      </c>
      <c r="C16" s="41">
        <v>0</v>
      </c>
      <c r="D16" s="41">
        <v>0</v>
      </c>
      <c r="E16" s="41">
        <v>0</v>
      </c>
      <c r="F16" s="41">
        <v>0</v>
      </c>
      <c r="G16" s="19">
        <v>0</v>
      </c>
      <c r="H16" s="33"/>
    </row>
    <row r="17" ht="20" customHeight="1"/>
  </sheetData>
  <mergeCells count="4">
    <mergeCell ref="B1:G1"/>
    <mergeCell ref="B2:G2"/>
    <mergeCell ref="B3:G3"/>
    <mergeCell ref="B4:G4"/>
  </mergeCells>
  <phoneticPr fontId="3" type="noConversion"/>
  <pageMargins left="0.75" right="0.75" top="1" bottom="1" header="0.5" footer="0.5"/>
  <pageSetup orientation="landscape" horizontalDpi="1200" verticalDpi="1200"/>
  <headerFooter alignWithMargins="0">
    <oddHeader>&amp;L&amp;"Myriad Web Pro,Bold"&amp;12Name:
Date:                            Section: &amp;R&amp;"Myriad Web Pro,Bold"&amp;20I-21.03</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Problem</vt:lpstr>
      <vt:lpstr>Worksheet</vt:lpstr>
      <vt:lpstr>Sales</vt:lpstr>
      <vt:lpstr>Production</vt:lpstr>
      <vt:lpstr>Materials</vt:lpstr>
      <vt:lpstr>Labor</vt:lpstr>
      <vt:lpstr>Factory Overhead</vt:lpstr>
      <vt:lpstr>Finished Goods</vt:lpstr>
      <vt:lpstr>SG&amp;A</vt:lpstr>
      <vt:lpstr>Cash</vt:lpstr>
      <vt:lpstr>Income Stmt</vt:lpstr>
      <vt:lpstr>Balance 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2013-08-12T16:06:19Z</cp:lastPrinted>
  <dcterms:created xsi:type="dcterms:W3CDTF">2007-01-29T16:43:50Z</dcterms:created>
  <dcterms:modified xsi:type="dcterms:W3CDTF">2020-05-20T18:18:29Z</dcterms:modified>
</cp:coreProperties>
</file>