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24226"/>
  <mc:AlternateContent xmlns:mc="http://schemas.openxmlformats.org/markup-compatibility/2006">
    <mc:Choice Requires="x15">
      <x15ac:absPath xmlns:x15ac="http://schemas.microsoft.com/office/spreadsheetml/2010/11/ac" url="/Users/larrywalther/Documents/Excel/Chapter21/xlsx/"/>
    </mc:Choice>
  </mc:AlternateContent>
  <xr:revisionPtr revIDLastSave="0" documentId="13_ncr:1_{01B4A88B-3B4D-3C42-82E9-7C78A8E1BC53}" xr6:coauthVersionLast="36" xr6:coauthVersionMax="36" xr10:uidLastSave="{00000000-0000-0000-0000-000000000000}"/>
  <bookViews>
    <workbookView xWindow="3480" yWindow="1680" windowWidth="14100" windowHeight="11320" xr2:uid="{00000000-000D-0000-FFFF-FFFF00000000}"/>
  </bookViews>
  <sheets>
    <sheet name="Problem" sheetId="41" r:id="rId1"/>
    <sheet name="Worksheet" sheetId="59" r:id="rId2"/>
    <sheet name="Sales" sheetId="49" r:id="rId3"/>
    <sheet name="Production" sheetId="50" r:id="rId4"/>
    <sheet name="Materials" sheetId="51" r:id="rId5"/>
    <sheet name="Labor" sheetId="52" r:id="rId6"/>
    <sheet name="Factory Overhead" sheetId="53" r:id="rId7"/>
    <sheet name="Finished Goods" sheetId="54" r:id="rId8"/>
    <sheet name="SG&amp;A" sheetId="55" r:id="rId9"/>
    <sheet name="Cash" sheetId="56" r:id="rId10"/>
    <sheet name="Income Stmt" sheetId="57" r:id="rId11"/>
    <sheet name="Balance Sheet" sheetId="58" r:id="rId12"/>
  </sheets>
  <definedNames>
    <definedName name="Kaizen" localSheetId="0">Problem!#REF!</definedName>
    <definedName name="Kaizen" localSheetId="1">Worksheet!#REF!</definedName>
    <definedName name="Kanban" localSheetId="0">Problem!#REF!</definedName>
    <definedName name="Kanban" localSheetId="1">Worksheet!#REF!</definedName>
  </definedNames>
  <calcPr calcId="181029"/>
</workbook>
</file>

<file path=xl/calcChain.xml><?xml version="1.0" encoding="utf-8"?>
<calcChain xmlns="http://schemas.openxmlformats.org/spreadsheetml/2006/main">
  <c r="G7" i="49" l="1"/>
  <c r="C9" i="49"/>
  <c r="D15" i="49" s="1"/>
  <c r="D9" i="49"/>
  <c r="E9" i="49"/>
  <c r="F9" i="49"/>
  <c r="G9" i="49"/>
  <c r="C14" i="49"/>
  <c r="C16" i="49" s="1"/>
  <c r="D14" i="49"/>
  <c r="D16" i="49" s="1"/>
  <c r="E14" i="49"/>
  <c r="F14" i="49"/>
  <c r="F16" i="49" s="1"/>
  <c r="E15" i="49"/>
  <c r="F15" i="49"/>
  <c r="E16" i="49"/>
  <c r="G7" i="50"/>
  <c r="C8" i="50"/>
  <c r="D8" i="50"/>
  <c r="D9" i="50" s="1"/>
  <c r="D11" i="50" s="1"/>
  <c r="E8" i="50"/>
  <c r="E9" i="50" s="1"/>
  <c r="E11" i="50" s="1"/>
  <c r="G8" i="50"/>
  <c r="C9" i="50"/>
  <c r="F9" i="50"/>
  <c r="D10" i="50"/>
  <c r="E10" i="50"/>
  <c r="F10" i="50"/>
  <c r="F11" i="50" s="1"/>
  <c r="G10" i="50"/>
  <c r="C11" i="50"/>
  <c r="G6" i="51"/>
  <c r="C8" i="51"/>
  <c r="D8" i="51"/>
  <c r="C9" i="51" s="1"/>
  <c r="E8" i="51"/>
  <c r="E10" i="51" s="1"/>
  <c r="F8" i="51"/>
  <c r="G8" i="51"/>
  <c r="G10" i="51" s="1"/>
  <c r="E9" i="51"/>
  <c r="G9" i="51"/>
  <c r="F10" i="51"/>
  <c r="F11" i="51"/>
  <c r="F12" i="51" s="1"/>
  <c r="F14" i="51" s="1"/>
  <c r="F19" i="51" s="1"/>
  <c r="G11" i="51"/>
  <c r="C14" i="51"/>
  <c r="C21" i="51"/>
  <c r="G7" i="52"/>
  <c r="C9" i="52"/>
  <c r="D9" i="52"/>
  <c r="E9" i="52"/>
  <c r="F9" i="52"/>
  <c r="F11" i="52" s="1"/>
  <c r="G9" i="52"/>
  <c r="C11" i="52"/>
  <c r="D11" i="52"/>
  <c r="E11" i="52"/>
  <c r="C9" i="53"/>
  <c r="D9" i="53"/>
  <c r="E9" i="53"/>
  <c r="F9" i="53"/>
  <c r="G9" i="53"/>
  <c r="G10" i="53"/>
  <c r="C13" i="53"/>
  <c r="D13" i="53"/>
  <c r="E13" i="53"/>
  <c r="F13" i="53"/>
  <c r="G13" i="53"/>
  <c r="G7" i="54"/>
  <c r="G8" i="54"/>
  <c r="G12" i="54"/>
  <c r="C9" i="55"/>
  <c r="D9" i="55"/>
  <c r="E9" i="55"/>
  <c r="F9" i="55"/>
  <c r="G9" i="55"/>
  <c r="G11" i="55"/>
  <c r="G12" i="55"/>
  <c r="G13" i="55"/>
  <c r="G14" i="55"/>
  <c r="C15" i="55"/>
  <c r="D15" i="55"/>
  <c r="E15" i="55"/>
  <c r="F15" i="55"/>
  <c r="G15" i="55"/>
  <c r="G6" i="56"/>
  <c r="G7" i="56"/>
  <c r="C8" i="56"/>
  <c r="G8" i="56"/>
  <c r="G10" i="56"/>
  <c r="G11" i="56"/>
  <c r="G12" i="56"/>
  <c r="G16" i="56" s="1"/>
  <c r="G13" i="56"/>
  <c r="G14" i="56"/>
  <c r="G15" i="56"/>
  <c r="C16" i="56"/>
  <c r="E16" i="56"/>
  <c r="F16" i="56"/>
  <c r="G19" i="56"/>
  <c r="G20" i="56"/>
  <c r="G22" i="56" s="1"/>
  <c r="G21" i="56"/>
  <c r="C22" i="56"/>
  <c r="D6" i="56" s="1"/>
  <c r="D8" i="56" s="1"/>
  <c r="D22" i="56"/>
  <c r="E6" i="56" s="1"/>
  <c r="E8" i="56" s="1"/>
  <c r="E22" i="56"/>
  <c r="F6" i="56" s="1"/>
  <c r="F8" i="56" s="1"/>
  <c r="F22" i="56"/>
  <c r="G11" i="57"/>
  <c r="G12" i="57" s="1"/>
  <c r="G14" i="57" s="1"/>
  <c r="G16" i="57" s="1"/>
  <c r="G10" i="58"/>
  <c r="D13" i="58"/>
  <c r="D14" i="58" s="1"/>
  <c r="G13" i="58"/>
  <c r="G14" i="58"/>
  <c r="G23" i="58" s="1"/>
  <c r="F22" i="58" s="1"/>
  <c r="G22" i="58" s="1"/>
  <c r="G19" i="58"/>
  <c r="G11" i="52" l="1"/>
  <c r="D11" i="51"/>
  <c r="C10" i="51"/>
  <c r="G16" i="49"/>
  <c r="G11" i="50"/>
  <c r="D9" i="51"/>
  <c r="E11" i="51" l="1"/>
  <c r="E12" i="51" s="1"/>
  <c r="E14" i="51" s="1"/>
  <c r="D10" i="51"/>
  <c r="D12" i="51" s="1"/>
  <c r="D14" i="51" s="1"/>
  <c r="E20" i="51" l="1"/>
  <c r="G14" i="51"/>
  <c r="D19" i="51"/>
  <c r="D21" i="51" s="1"/>
  <c r="E19" i="51"/>
  <c r="E21" i="51" s="1"/>
  <c r="F20" i="51"/>
  <c r="F21" i="51" s="1"/>
  <c r="G21"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I-21.03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indexed="81"/>
            <rFont val="Myriad Web Pro"/>
          </rPr>
          <t>I-21.03</t>
        </r>
      </text>
    </comment>
  </commentList>
</comments>
</file>

<file path=xl/sharedStrings.xml><?xml version="1.0" encoding="utf-8"?>
<sst xmlns="http://schemas.openxmlformats.org/spreadsheetml/2006/main" count="208" uniqueCount="145">
  <si>
    <t>Total estimated sales</t>
  </si>
  <si>
    <t>X Units in ending finished goods inventory</t>
  </si>
  <si>
    <t>X Per unit variable SG&amp;A</t>
  </si>
  <si>
    <t xml:space="preserve">     Salaries</t>
  </si>
  <si>
    <t xml:space="preserve">     Office</t>
  </si>
  <si>
    <t xml:space="preserve">     Advertising</t>
  </si>
  <si>
    <t xml:space="preserve">     Other</t>
  </si>
  <si>
    <t xml:space="preserve">     Taxes</t>
  </si>
  <si>
    <t xml:space="preserve">     Equipment purchase</t>
  </si>
  <si>
    <t xml:space="preserve">     Planned Borrowing</t>
  </si>
  <si>
    <t xml:space="preserve">     Common stock</t>
  </si>
  <si>
    <t xml:space="preserve">     Retained earnings</t>
  </si>
  <si>
    <t>Form a team consisting of six members.  Carefully review the comprehensive budget illustration provided in the textbook for Shehadeh Movie Screens.  Then, assume that a general decline in the economy has resulted in a revision of the 20X9 sales plan.  Each quarter's sales are now anticipated to be 200 less than previously forecast (e.g., Q1 is now planned at 1,900 units, etc.).</t>
  </si>
  <si>
    <t>Revised Sales Budget</t>
  </si>
  <si>
    <t>Revised Factory Overhead Budget</t>
  </si>
  <si>
    <t>Ending cash balance</t>
  </si>
  <si>
    <t>Plus: Customer receipts</t>
  </si>
  <si>
    <t xml:space="preserve">     Direct materials</t>
  </si>
  <si>
    <t xml:space="preserve">     Direct labor</t>
  </si>
  <si>
    <t xml:space="preserve">     Factory overhead</t>
  </si>
  <si>
    <t xml:space="preserve">     SG&amp;A</t>
  </si>
  <si>
    <t>Team Member #1</t>
  </si>
  <si>
    <t>Less: Beginning finished goods</t>
  </si>
  <si>
    <t xml:space="preserve"> </t>
  </si>
  <si>
    <t>X Raw materials per unit (sq.ft.)</t>
  </si>
  <si>
    <t>Total raw material needs (sq.ft.)</t>
  </si>
  <si>
    <t>Plus: Target ending raw material</t>
  </si>
  <si>
    <t>Total units needed (sq. ft.)</t>
  </si>
  <si>
    <t>Less disbursements:</t>
    <phoneticPr fontId="3" type="noConversion"/>
  </si>
  <si>
    <t xml:space="preserve">Current assets </t>
    <phoneticPr fontId="3" type="noConversion"/>
  </si>
  <si>
    <t>Property, plant, &amp; equipment</t>
    <phoneticPr fontId="3" type="noConversion"/>
  </si>
  <si>
    <t xml:space="preserve">          Total assets</t>
    <phoneticPr fontId="3" type="noConversion"/>
  </si>
  <si>
    <t>Total variable factory overhead</t>
  </si>
  <si>
    <t>Fixed factory overhead</t>
  </si>
  <si>
    <t>Total factory overhead</t>
  </si>
  <si>
    <t>Cash paid for factory overhead</t>
  </si>
  <si>
    <t>Direct material</t>
  </si>
  <si>
    <t>Direct labor</t>
  </si>
  <si>
    <t>Applied factory overhead</t>
  </si>
  <si>
    <t>Units</t>
  </si>
  <si>
    <t>Per Unit Cost</t>
  </si>
  <si>
    <t>Per Unit Total</t>
  </si>
  <si>
    <t>Total variable SG&amp;A</t>
  </si>
  <si>
    <t>Fixed SG&amp;A</t>
  </si>
  <si>
    <t>Total fixed SG&amp;A</t>
  </si>
  <si>
    <t>Total budgeted SG&amp;A</t>
  </si>
  <si>
    <t>Available cash</t>
  </si>
  <si>
    <t>Revised Production Budget</t>
  </si>
  <si>
    <t>Revised Direct Materials Budget</t>
  </si>
  <si>
    <t>Revised Direct Labor Budget</t>
  </si>
  <si>
    <t>Total disbursements</t>
  </si>
  <si>
    <t>Cash surplus/(deficit)</t>
  </si>
  <si>
    <t>Financing:</t>
  </si>
  <si>
    <t xml:space="preserve">     Planned repayment</t>
  </si>
  <si>
    <t>Prepare the revised direct labor and factory overhead budget.  Assume there is no change in total fixed costs.  Recalculate the factory overhead application rate based on the revised total factory overhead and new direct labor hours.</t>
  </si>
  <si>
    <t>Team Member #4</t>
  </si>
  <si>
    <t>Team Member #5</t>
  </si>
  <si>
    <t>December 31, 20X8 and 20X9</t>
  </si>
  <si>
    <t>20X9</t>
  </si>
  <si>
    <t>20X8</t>
  </si>
  <si>
    <t>ASSETS</t>
  </si>
  <si>
    <t>Beginning cash balance</t>
  </si>
  <si>
    <t>Estimated units</t>
  </si>
  <si>
    <t>X Per unit sales price</t>
  </si>
  <si>
    <t xml:space="preserve">  </t>
  </si>
  <si>
    <t>Prepare the revised sales and cash collections budget, as well as the revised production budget.  You may assume that the end of year finished goods inventory will be reduced to 650 units, and ending accounts receivable will be reduced to $128,333.  Beginning finished good inventory remains at 525 units.</t>
  </si>
  <si>
    <t>Prepare the revised direct materials and related cash payments budget.  Assume no change in beginning raw materials inventory.  Assume ending raw materials inventory is targeted at 18,000  square feet.</t>
  </si>
  <si>
    <t>The electronic spreadsheet version of this problem includes a template based upon the existing budget as displayed within Chapter 21 of the textbook.  You may find it easiest for each team member to work with this electronic template, and pass along the updated file to the next member of the team.  As you do so, discuss the importance of communication between colleagues in working through the budgeting process (i.e., sales must communicate with production, etc.).</t>
  </si>
  <si>
    <t xml:space="preserve">     Cash</t>
  </si>
  <si>
    <t xml:space="preserve">     Accounts receivable</t>
  </si>
  <si>
    <t xml:space="preserve">     Raw materials inventory</t>
  </si>
  <si>
    <t>Revised Ending Finished Goods Inventory</t>
  </si>
  <si>
    <t>Revised Selling, General, and Administrative Budget</t>
  </si>
  <si>
    <t>Revised Cash Budget</t>
  </si>
  <si>
    <t>Revised Budgeted Income Statement</t>
  </si>
  <si>
    <t>Revised Budgeted Balance Sheet</t>
  </si>
  <si>
    <t>From prior quarter sales</t>
  </si>
  <si>
    <t>From current quarter sales</t>
  </si>
  <si>
    <t>Annual Recap</t>
  </si>
  <si>
    <t>4th Quarter</t>
  </si>
  <si>
    <t>3rd Quarter</t>
  </si>
  <si>
    <t>2nd Quarter</t>
  </si>
  <si>
    <t>1st Quarter</t>
  </si>
  <si>
    <t>For the Year Ending December 31, 20X9</t>
  </si>
  <si>
    <t>SHEHADEH MOVIE SCREENS</t>
  </si>
  <si>
    <t>Desired ending finished goods</t>
  </si>
  <si>
    <t>Total units needed</t>
  </si>
  <si>
    <t xml:space="preserve">     Cost of goods sold</t>
  </si>
  <si>
    <t>Gross profit</t>
  </si>
  <si>
    <t>SG&amp;A</t>
  </si>
  <si>
    <t>Income before interest and taxes</t>
  </si>
  <si>
    <t>Interest</t>
  </si>
  <si>
    <t>Income before taxes</t>
  </si>
  <si>
    <t>Income taxes</t>
  </si>
  <si>
    <t>Net income</t>
  </si>
  <si>
    <t xml:space="preserve">     Finished goods inventory</t>
  </si>
  <si>
    <t xml:space="preserve">     Plant and equipment</t>
  </si>
  <si>
    <t xml:space="preserve">     Less:  Accumulated depreciation</t>
  </si>
  <si>
    <t>Liabilities</t>
  </si>
  <si>
    <t>Current liabilities</t>
  </si>
  <si>
    <t xml:space="preserve">     Accounts payable</t>
  </si>
  <si>
    <t xml:space="preserve">     Interest payable</t>
  </si>
  <si>
    <t xml:space="preserve">     Notes payable</t>
  </si>
  <si>
    <t>Stockholders' equity</t>
  </si>
  <si>
    <t xml:space="preserve">Calculate the ending finished goods inventory and prepare the selling, general, and administrative expense budget.  </t>
  </si>
  <si>
    <t>Team Member #6</t>
  </si>
  <si>
    <t>Prepare the budgeted income statement and budgeted balance sheet.</t>
  </si>
  <si>
    <t>Cash payments for materials</t>
  </si>
  <si>
    <t>Driect labor hours</t>
  </si>
  <si>
    <t>Less: Depreciation</t>
  </si>
  <si>
    <t>Cost Component</t>
  </si>
  <si>
    <t>35 sq. ft.</t>
  </si>
  <si>
    <t>3 hours</t>
  </si>
  <si>
    <t>The revised factory overhead allocation rate is $            per direct labor hour.</t>
  </si>
  <si>
    <t>?</t>
  </si>
  <si>
    <t xml:space="preserve">     Interest on repayment</t>
  </si>
  <si>
    <t>Sales</t>
  </si>
  <si>
    <t>Cost of goods sold</t>
  </si>
  <si>
    <t xml:space="preserve">     Beginning finished goods</t>
  </si>
  <si>
    <t xml:space="preserve">     Cost of goods manufactured</t>
  </si>
  <si>
    <t xml:space="preserve">     Goods available for sale</t>
  </si>
  <si>
    <t xml:space="preserve">     Less: Ending finished goods inventory</t>
  </si>
  <si>
    <t>Prepare the cash budget.  Assume that anticipated taxes are reduced by half.  The company will continue with the planned purchase of equipment and debt financing/repayment schedule.</t>
    <phoneticPr fontId="3" type="noConversion"/>
  </si>
  <si>
    <t>The electronic spreadsheet version of this problem includes the existing budget as displayed within Chapter 21 of the textbook.  You may find it easiest to revise your portion of that template, and then pass the electronic file along to the next member of the team.  As you do so, discuss the importance of timely communication between colleagues in working through the budgeting process (i.e., sales must communicate with production, etc.).</t>
    <phoneticPr fontId="3" type="noConversion"/>
  </si>
  <si>
    <t>Team Member #2</t>
  </si>
  <si>
    <t>Team Member #3</t>
  </si>
  <si>
    <t>Less: Target beg. raw material</t>
  </si>
  <si>
    <t>Raw material purchases (sq. ft.)</t>
  </si>
  <si>
    <t>X Estimated cost per square foot</t>
  </si>
  <si>
    <t>n/a</t>
  </si>
  <si>
    <t>Expected Cash Payments For Materials Purchases</t>
  </si>
  <si>
    <t>For current quarter purchases</t>
  </si>
  <si>
    <t>For prior quarter purchases</t>
  </si>
  <si>
    <t>Expected Cash Collections From Sales</t>
  </si>
  <si>
    <t>Cash collections from sales</t>
  </si>
  <si>
    <t>Estimated units sold</t>
  </si>
  <si>
    <t>Ending finished goods inventory</t>
  </si>
  <si>
    <t>Scheduled production</t>
  </si>
  <si>
    <t>Cost of raw material purchases</t>
  </si>
  <si>
    <t>X Direct labor hours per unit</t>
  </si>
  <si>
    <t>Total direct labor hours</t>
  </si>
  <si>
    <t>X Cost per direct labor hour</t>
  </si>
  <si>
    <t>Cost of direct labor</t>
  </si>
  <si>
    <t>X Variable factory overhead rate</t>
  </si>
  <si>
    <t>Total liabilities and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</si>
</sst>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quot;$&quot;* #,##0.0_);_(&quot;$&quot;* \(#,##0.0\);_(&quot;$&quot;* &quot;-&quot;?_);_(@_)"/>
  </numFmts>
  <fonts count="20">
    <font>
      <sz val="10"/>
      <name val="Arial"/>
    </font>
    <font>
      <sz val="10"/>
      <name val="Arial"/>
    </font>
    <font>
      <sz val="10"/>
      <name val="Arial"/>
    </font>
    <font>
      <sz val="8"/>
      <name val="Verdana"/>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color indexed="12"/>
      <name val="Arial"/>
      <family val="2"/>
    </font>
    <font>
      <sz val="12"/>
      <name val="Myriad Pro"/>
    </font>
    <font>
      <b/>
      <sz val="20"/>
      <color indexed="81"/>
      <name val="Myriad Web Pro"/>
    </font>
    <font>
      <sz val="10"/>
      <name val="Calibri"/>
      <family val="2"/>
      <scheme val="minor"/>
    </font>
    <font>
      <b/>
      <sz val="20"/>
      <color rgb="FF000000"/>
      <name val="Myriad Web Pro"/>
    </font>
    <font>
      <b/>
      <sz val="10"/>
      <name val="Calibri"/>
      <family val="2"/>
      <scheme val="minor"/>
    </font>
    <font>
      <u/>
      <sz val="10"/>
      <name val="Calibri"/>
      <family val="2"/>
      <scheme val="minor"/>
    </font>
    <font>
      <b/>
      <u/>
      <sz val="10"/>
      <name val="Calibri"/>
      <family val="2"/>
      <scheme val="minor"/>
    </font>
    <font>
      <u val="singleAccounting"/>
      <sz val="10"/>
      <name val="Calibri"/>
      <family val="2"/>
      <scheme val="minor"/>
    </font>
    <font>
      <u val="doubleAccounting"/>
      <sz val="10"/>
      <name val="Calibri"/>
      <family val="2"/>
      <scheme val="minor"/>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bottom/>
      <diagonal/>
    </border>
    <border>
      <left/>
      <right/>
      <top/>
      <bottom style="thin">
        <color indexed="64"/>
      </bottom>
      <diagonal/>
    </border>
  </borders>
  <cellStyleXfs count="24">
    <xf numFmtId="0" fontId="0" fillId="0" borderId="0"/>
    <xf numFmtId="0" fontId="5" fillId="2" borderId="0" applyNumberFormat="0" applyBorder="0" applyAlignment="0"/>
    <xf numFmtId="0" fontId="4" fillId="3" borderId="0"/>
    <xf numFmtId="0" fontId="6" fillId="3" borderId="0">
      <alignment horizontal="center" vertical="center"/>
    </xf>
    <xf numFmtId="3" fontId="4"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10" fillId="5" borderId="0" applyFont="0" applyAlignment="0">
      <alignment horizontal="center" vertical="center" wrapText="1"/>
    </xf>
    <xf numFmtId="0" fontId="6" fillId="5" borderId="3" applyAlignment="0">
      <alignment horizontal="center" vertical="center" wrapText="1"/>
    </xf>
    <xf numFmtId="164" fontId="11"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2" fillId="0" borderId="0"/>
    <xf numFmtId="0" fontId="4" fillId="4" borderId="0" applyFill="0">
      <alignment horizontal="justify" vertical="top" wrapText="1"/>
    </xf>
    <xf numFmtId="0" fontId="7" fillId="0" borderId="0">
      <alignment horizontal="justify" vertical="top" wrapText="1"/>
    </xf>
    <xf numFmtId="0" fontId="11" fillId="0" borderId="0">
      <alignment horizontal="left" vertical="center" wrapText="1"/>
    </xf>
    <xf numFmtId="0" fontId="4" fillId="9" borderId="0" applyNumberFormat="0" applyAlignment="0">
      <alignment vertical="center"/>
    </xf>
    <xf numFmtId="0" fontId="6" fillId="10" borderId="0" applyNumberFormat="0" applyAlignment="0"/>
  </cellStyleXfs>
  <cellXfs count="71">
    <xf numFmtId="0" fontId="0" fillId="0" borderId="0" xfId="0"/>
    <xf numFmtId="0" fontId="13" fillId="0" borderId="0" xfId="19" applyFont="1" applyFill="1">
      <alignment horizontal="justify" vertical="top" wrapText="1"/>
    </xf>
    <xf numFmtId="0" fontId="13" fillId="0" borderId="0" xfId="0" applyFont="1"/>
    <xf numFmtId="0" fontId="13" fillId="0" borderId="0" xfId="0" applyFont="1" applyAlignment="1">
      <alignment vertical="top"/>
    </xf>
    <xf numFmtId="0" fontId="13" fillId="0" borderId="0" xfId="19" applyFont="1" applyFill="1">
      <alignment horizontal="justify" vertical="top" wrapText="1"/>
    </xf>
    <xf numFmtId="0" fontId="13" fillId="0" borderId="0" xfId="18" applyFont="1" applyAlignment="1"/>
    <xf numFmtId="0" fontId="13" fillId="0" borderId="0" xfId="18" applyFont="1" applyAlignment="1"/>
    <xf numFmtId="0" fontId="13" fillId="0" borderId="0" xfId="18" applyFont="1"/>
    <xf numFmtId="0" fontId="15" fillId="0" borderId="0" xfId="18" applyFont="1" applyAlignment="1">
      <alignment horizontal="center"/>
    </xf>
    <xf numFmtId="0" fontId="15" fillId="2" borderId="0" xfId="18" applyFont="1" applyFill="1" applyAlignment="1">
      <alignment horizontal="center"/>
    </xf>
    <xf numFmtId="0" fontId="16" fillId="0" borderId="0" xfId="18" applyFont="1" applyAlignment="1">
      <alignment horizontal="center"/>
    </xf>
    <xf numFmtId="0" fontId="13" fillId="0" borderId="0" xfId="18" applyFont="1" applyAlignment="1">
      <alignment vertical="center"/>
    </xf>
    <xf numFmtId="0" fontId="17" fillId="0" borderId="0" xfId="18" applyFont="1" applyAlignment="1">
      <alignment horizontal="center" vertical="center"/>
    </xf>
    <xf numFmtId="0" fontId="17" fillId="0" borderId="0" xfId="18" applyFont="1" applyAlignment="1">
      <alignment horizontal="center" vertical="center" wrapText="1"/>
    </xf>
    <xf numFmtId="41" fontId="13" fillId="0" borderId="0" xfId="18" applyNumberFormat="1" applyFont="1" applyAlignment="1">
      <alignment vertical="center"/>
    </xf>
    <xf numFmtId="41" fontId="13" fillId="0" borderId="9" xfId="18" applyNumberFormat="1" applyFont="1" applyBorder="1" applyAlignment="1">
      <alignment vertical="center"/>
    </xf>
    <xf numFmtId="42" fontId="18" fillId="0" borderId="0" xfId="18" applyNumberFormat="1" applyFont="1" applyAlignment="1">
      <alignment vertical="center"/>
    </xf>
    <xf numFmtId="42" fontId="18" fillId="0" borderId="9" xfId="18" applyNumberFormat="1" applyFont="1" applyBorder="1" applyAlignment="1">
      <alignment horizontal="right" vertical="center"/>
    </xf>
    <xf numFmtId="42" fontId="19" fillId="0" borderId="0" xfId="18" applyNumberFormat="1" applyFont="1" applyBorder="1" applyAlignment="1">
      <alignment vertical="center"/>
    </xf>
    <xf numFmtId="42" fontId="19" fillId="0" borderId="9" xfId="18" applyNumberFormat="1" applyFont="1" applyBorder="1" applyAlignment="1">
      <alignment vertical="center"/>
    </xf>
    <xf numFmtId="0" fontId="15" fillId="0" borderId="0" xfId="18" applyFont="1" applyAlignment="1">
      <alignment horizontal="center" vertical="center"/>
    </xf>
    <xf numFmtId="44" fontId="13" fillId="0" borderId="0" xfId="18" applyNumberFormat="1" applyFont="1"/>
    <xf numFmtId="42" fontId="13" fillId="0" borderId="0" xfId="18" applyNumberFormat="1" applyFont="1"/>
    <xf numFmtId="42" fontId="13" fillId="0" borderId="0" xfId="18" applyNumberFormat="1" applyFont="1" applyAlignment="1">
      <alignment vertical="center"/>
    </xf>
    <xf numFmtId="42" fontId="13" fillId="0" borderId="9" xfId="18" applyNumberFormat="1" applyFont="1" applyBorder="1" applyAlignment="1">
      <alignment vertical="center"/>
    </xf>
    <xf numFmtId="0" fontId="13" fillId="0" borderId="0" xfId="18" applyFont="1" applyAlignment="1">
      <alignment horizontal="center" vertical="center" wrapText="1"/>
    </xf>
    <xf numFmtId="41" fontId="18" fillId="0" borderId="0" xfId="18" applyNumberFormat="1" applyFont="1" applyAlignment="1">
      <alignment vertical="center"/>
    </xf>
    <xf numFmtId="42" fontId="18" fillId="0" borderId="9" xfId="18" applyNumberFormat="1" applyFont="1" applyBorder="1" applyAlignment="1">
      <alignment vertical="center"/>
    </xf>
    <xf numFmtId="42" fontId="19" fillId="0" borderId="0" xfId="18" applyNumberFormat="1" applyFont="1" applyBorder="1"/>
    <xf numFmtId="0" fontId="15" fillId="10" borderId="0" xfId="18" applyFont="1" applyFill="1" applyAlignment="1">
      <alignment horizontal="center"/>
    </xf>
    <xf numFmtId="41" fontId="18" fillId="0" borderId="0" xfId="18" applyNumberFormat="1" applyFont="1" applyFill="1" applyAlignment="1">
      <alignment vertical="center"/>
    </xf>
    <xf numFmtId="41" fontId="13" fillId="0" borderId="9" xfId="18" applyNumberFormat="1" applyFont="1" applyFill="1" applyBorder="1" applyAlignment="1">
      <alignment vertical="center"/>
    </xf>
    <xf numFmtId="41" fontId="18" fillId="0" borderId="9" xfId="18" applyNumberFormat="1" applyFont="1" applyFill="1" applyBorder="1" applyAlignment="1">
      <alignment vertical="center"/>
    </xf>
    <xf numFmtId="0" fontId="13" fillId="0" borderId="0" xfId="18" applyFont="1" applyAlignment="1">
      <alignment horizontal="center"/>
    </xf>
    <xf numFmtId="41" fontId="19" fillId="0" borderId="0" xfId="18" applyNumberFormat="1" applyFont="1" applyAlignment="1">
      <alignment vertical="center"/>
    </xf>
    <xf numFmtId="41" fontId="19" fillId="0" borderId="9" xfId="18" applyNumberFormat="1" applyFont="1" applyBorder="1" applyAlignment="1">
      <alignment vertical="center"/>
    </xf>
    <xf numFmtId="0" fontId="15" fillId="11" borderId="0" xfId="18" applyFont="1" applyFill="1" applyAlignment="1">
      <alignment horizontal="center"/>
    </xf>
    <xf numFmtId="41" fontId="18" fillId="0" borderId="9" xfId="18" applyNumberFormat="1" applyFont="1" applyBorder="1" applyAlignment="1">
      <alignment vertical="center"/>
    </xf>
    <xf numFmtId="44" fontId="18" fillId="0" borderId="0" xfId="18" applyNumberFormat="1" applyFont="1" applyAlignment="1">
      <alignment vertical="center"/>
    </xf>
    <xf numFmtId="41" fontId="18" fillId="0" borderId="9" xfId="18" applyNumberFormat="1" applyFont="1" applyBorder="1" applyAlignment="1">
      <alignment horizontal="right" vertical="center"/>
    </xf>
    <xf numFmtId="165" fontId="13" fillId="0" borderId="0" xfId="18" applyNumberFormat="1" applyFont="1"/>
    <xf numFmtId="42" fontId="19" fillId="0" borderId="0" xfId="18" applyNumberFormat="1" applyFont="1" applyAlignment="1">
      <alignment vertical="center"/>
    </xf>
    <xf numFmtId="0" fontId="15" fillId="12" borderId="0" xfId="18" applyFont="1" applyFill="1" applyAlignment="1">
      <alignment horizontal="center"/>
    </xf>
    <xf numFmtId="44" fontId="18" fillId="0" borderId="9" xfId="18" applyNumberFormat="1" applyFont="1" applyBorder="1" applyAlignment="1">
      <alignment horizontal="right" vertical="center"/>
    </xf>
    <xf numFmtId="44" fontId="18" fillId="0" borderId="0" xfId="18" applyNumberFormat="1" applyFont="1"/>
    <xf numFmtId="0" fontId="15" fillId="13" borderId="0" xfId="18" applyFont="1" applyFill="1" applyAlignment="1">
      <alignment horizontal="center"/>
    </xf>
    <xf numFmtId="44" fontId="18" fillId="0" borderId="9" xfId="18" applyNumberFormat="1" applyFont="1" applyBorder="1" applyAlignment="1">
      <alignment vertical="center"/>
    </xf>
    <xf numFmtId="0" fontId="15" fillId="8" borderId="0" xfId="18" applyFont="1" applyFill="1" applyAlignment="1">
      <alignment horizontal="center"/>
    </xf>
    <xf numFmtId="44" fontId="13" fillId="0" borderId="0" xfId="18" applyNumberFormat="1" applyFont="1" applyAlignment="1">
      <alignment horizontal="center" vertical="center"/>
    </xf>
    <xf numFmtId="8" fontId="13" fillId="0" borderId="0" xfId="18" applyNumberFormat="1" applyFont="1" applyAlignment="1">
      <alignment horizontal="center" vertical="center"/>
    </xf>
    <xf numFmtId="44" fontId="13" fillId="0" borderId="0" xfId="18" applyNumberFormat="1" applyFont="1" applyAlignment="1">
      <alignment vertical="center"/>
    </xf>
    <xf numFmtId="42" fontId="13" fillId="0" borderId="0" xfId="18" applyNumberFormat="1" applyFont="1" applyAlignment="1">
      <alignment horizontal="center" vertical="center"/>
    </xf>
    <xf numFmtId="43" fontId="13" fillId="0" borderId="0" xfId="18" applyNumberFormat="1" applyFont="1" applyAlignment="1">
      <alignment vertical="center"/>
    </xf>
    <xf numFmtId="43" fontId="18" fillId="0" borderId="0" xfId="18" applyNumberFormat="1" applyFont="1" applyAlignment="1">
      <alignment vertical="center"/>
    </xf>
    <xf numFmtId="0" fontId="15" fillId="5" borderId="0" xfId="18" applyFont="1" applyFill="1" applyAlignment="1">
      <alignment horizontal="center"/>
    </xf>
    <xf numFmtId="42" fontId="13" fillId="0" borderId="0" xfId="18" applyNumberFormat="1" applyFont="1" applyFill="1" applyAlignment="1">
      <alignment vertical="center"/>
    </xf>
    <xf numFmtId="42" fontId="13" fillId="0" borderId="9" xfId="18" applyNumberFormat="1" applyFont="1" applyFill="1" applyBorder="1" applyAlignment="1">
      <alignment vertical="center"/>
    </xf>
    <xf numFmtId="41" fontId="13" fillId="0" borderId="0" xfId="18" applyNumberFormat="1" applyFont="1" applyFill="1" applyAlignment="1">
      <alignment vertical="center"/>
    </xf>
    <xf numFmtId="42" fontId="18" fillId="0" borderId="0" xfId="18" applyNumberFormat="1" applyFont="1" applyFill="1" applyAlignment="1">
      <alignment vertical="center"/>
    </xf>
    <xf numFmtId="42" fontId="18" fillId="0" borderId="9" xfId="18" applyNumberFormat="1" applyFont="1" applyFill="1" applyBorder="1" applyAlignment="1">
      <alignment vertical="center"/>
    </xf>
    <xf numFmtId="0" fontId="15" fillId="6" borderId="0" xfId="18" applyFont="1" applyFill="1" applyAlignment="1">
      <alignment horizontal="center"/>
    </xf>
    <xf numFmtId="0" fontId="15" fillId="4" borderId="0" xfId="18" applyFont="1" applyFill="1" applyAlignment="1">
      <alignment horizontal="center"/>
    </xf>
    <xf numFmtId="0" fontId="13" fillId="0" borderId="0" xfId="18" applyFont="1" applyBorder="1" applyAlignment="1">
      <alignment horizontal="center" vertical="center" wrapText="1"/>
    </xf>
    <xf numFmtId="0" fontId="13" fillId="0" borderId="0" xfId="18" applyFont="1" applyBorder="1"/>
    <xf numFmtId="0" fontId="15" fillId="14" borderId="0" xfId="18" applyFont="1" applyFill="1" applyAlignment="1">
      <alignment horizontal="center"/>
    </xf>
    <xf numFmtId="0" fontId="13" fillId="0" borderId="10" xfId="18" applyFont="1" applyBorder="1" applyAlignment="1">
      <alignment horizontal="center"/>
    </xf>
    <xf numFmtId="0" fontId="16" fillId="0" borderId="0" xfId="18" applyFont="1" applyAlignment="1">
      <alignment vertical="center"/>
    </xf>
    <xf numFmtId="41" fontId="13" fillId="0" borderId="0" xfId="18" applyNumberFormat="1" applyFont="1" applyAlignment="1">
      <alignment horizontal="center" vertical="center"/>
    </xf>
    <xf numFmtId="41" fontId="18" fillId="0" borderId="0" xfId="18" applyNumberFormat="1" applyFont="1" applyAlignment="1">
      <alignment horizontal="center" vertical="center"/>
    </xf>
    <xf numFmtId="6" fontId="13" fillId="0" borderId="0" xfId="18" applyNumberFormat="1" applyFont="1" applyAlignment="1">
      <alignment vertical="center"/>
    </xf>
    <xf numFmtId="41" fontId="13" fillId="0" borderId="0" xfId="18" applyNumberFormat="1" applyFont="1"/>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F3E4D5"/>
      <rgbColor rgb="000000D4"/>
      <rgbColor rgb="00FCF305"/>
      <rgbColor rgb="00E7DEE1"/>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7EDDC"/>
      <rgbColor rgb="00FAE6D5"/>
      <rgbColor rgb="00F1ECDA"/>
      <rgbColor rgb="00DFE8E4"/>
      <rgbColor rgb="00E7EDDC"/>
      <rgbColor rgb="00DCDDE3"/>
      <rgbColor rgb="00EAD9D6"/>
      <rgbColor rgb="00FDF6E2"/>
      <rgbColor rgb="003366FF"/>
      <rgbColor rgb="0033CCCC"/>
      <rgbColor rgb="0099CC00"/>
      <rgbColor rgb="00F1DBCF"/>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showGridLines="0" tabSelected="1" zoomScaleNormal="100" workbookViewId="0">
      <selection sqref="A1:B1"/>
    </sheetView>
  </sheetViews>
  <sheetFormatPr baseColWidth="10" defaultColWidth="8.83203125" defaultRowHeight="14"/>
  <cols>
    <col min="1" max="1" width="21.6640625" style="2" customWidth="1"/>
    <col min="2" max="2" width="60.5" style="2" customWidth="1"/>
    <col min="3" max="3" width="0.83203125" style="2" customWidth="1"/>
    <col min="4" max="16384" width="8.83203125" style="2"/>
  </cols>
  <sheetData>
    <row r="1" spans="1:2" ht="88.5" customHeight="1">
      <c r="A1" s="1" t="s">
        <v>12</v>
      </c>
      <c r="B1" s="1"/>
    </row>
    <row r="2" spans="1:2" s="3" customFormat="1" ht="83.25" customHeight="1">
      <c r="A2" s="3" t="s">
        <v>21</v>
      </c>
      <c r="B2" s="4" t="s">
        <v>65</v>
      </c>
    </row>
    <row r="3" spans="1:2" s="3" customFormat="1" ht="66" customHeight="1">
      <c r="A3" s="3" t="s">
        <v>124</v>
      </c>
      <c r="B3" s="4" t="s">
        <v>66</v>
      </c>
    </row>
    <row r="4" spans="1:2" s="3" customFormat="1" ht="69.75" customHeight="1">
      <c r="A4" s="3" t="s">
        <v>125</v>
      </c>
      <c r="B4" s="4" t="s">
        <v>54</v>
      </c>
    </row>
    <row r="5" spans="1:2" s="3" customFormat="1" ht="42" customHeight="1">
      <c r="A5" s="3" t="s">
        <v>55</v>
      </c>
      <c r="B5" s="4" t="s">
        <v>104</v>
      </c>
    </row>
    <row r="6" spans="1:2" s="3" customFormat="1" ht="54" customHeight="1">
      <c r="A6" s="3" t="s">
        <v>56</v>
      </c>
      <c r="B6" s="4" t="s">
        <v>122</v>
      </c>
    </row>
    <row r="7" spans="1:2" s="3" customFormat="1" ht="38.25" customHeight="1">
      <c r="A7" s="3" t="s">
        <v>105</v>
      </c>
      <c r="B7" s="4" t="s">
        <v>106</v>
      </c>
    </row>
    <row r="8" spans="1:2" ht="18" customHeight="1"/>
    <row r="9" spans="1:2" s="3" customFormat="1" ht="111" customHeight="1">
      <c r="A9" s="1" t="s">
        <v>123</v>
      </c>
      <c r="B9" s="1"/>
    </row>
    <row r="10" spans="1:2" ht="18" customHeight="1"/>
    <row r="11" spans="1:2" ht="18" customHeight="1"/>
    <row r="12" spans="1:2" ht="18" customHeight="1"/>
    <row r="13" spans="1:2" ht="18" customHeight="1"/>
    <row r="14" spans="1:2" ht="18" customHeight="1"/>
    <row r="15" spans="1:2" ht="18" customHeight="1"/>
    <row r="16" spans="1:2" ht="18" customHeight="1"/>
    <row r="17" ht="18" customHeight="1"/>
    <row r="18" ht="18" customHeight="1"/>
    <row r="19" ht="18" customHeight="1"/>
    <row r="20" ht="18" customHeight="1"/>
    <row r="21" ht="18" customHeight="1"/>
    <row r="22" ht="18" customHeight="1"/>
  </sheetData>
  <mergeCells count="2">
    <mergeCell ref="A1:B1"/>
    <mergeCell ref="A9:B9"/>
  </mergeCells>
  <phoneticPr fontId="3" type="noConversion"/>
  <pageMargins left="0.75" right="0.75" top="1.75" bottom="1" header="0.75" footer="0.5"/>
  <pageSetup orientation="portrait"/>
  <headerFooter alignWithMargins="0">
    <oddHeader>&amp;L&amp;"Arial,Bold"&amp;12 &amp;R&amp;"Myriad Web Pro,Bold"&amp;20I-21.03</oddHeader>
  </headerFooter>
  <legacyDrawing r:id="rId1"/>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1"/>
  </sheetPr>
  <dimension ref="B1:H23"/>
  <sheetViews>
    <sheetView showGridLines="0" zoomScaleNormal="100" workbookViewId="0"/>
  </sheetViews>
  <sheetFormatPr baseColWidth="10" defaultColWidth="9.1640625" defaultRowHeight="14"/>
  <cols>
    <col min="1" max="1" width="6.5" style="7" customWidth="1"/>
    <col min="2" max="2" width="23.6640625" style="7" customWidth="1"/>
    <col min="3" max="7" width="9.6640625" style="7" customWidth="1"/>
    <col min="8" max="8" width="10" style="7" customWidth="1"/>
    <col min="9" max="16384" width="9.1640625" style="7"/>
  </cols>
  <sheetData>
    <row r="1" spans="2:8">
      <c r="B1" s="8" t="s">
        <v>84</v>
      </c>
      <c r="C1" s="8"/>
      <c r="D1" s="8"/>
      <c r="E1" s="8"/>
      <c r="F1" s="8"/>
      <c r="G1" s="8"/>
    </row>
    <row r="2" spans="2:8" ht="12.5" customHeight="1">
      <c r="B2" s="60" t="s">
        <v>73</v>
      </c>
      <c r="C2" s="60"/>
      <c r="D2" s="60"/>
      <c r="E2" s="60"/>
      <c r="F2" s="60"/>
      <c r="G2" s="60"/>
    </row>
    <row r="3" spans="2:8">
      <c r="B3" s="8" t="s">
        <v>83</v>
      </c>
      <c r="C3" s="8"/>
      <c r="D3" s="8"/>
      <c r="E3" s="8"/>
      <c r="F3" s="8"/>
      <c r="G3" s="8"/>
      <c r="H3" s="10"/>
    </row>
    <row r="4" spans="2:8" ht="2.25" customHeight="1"/>
    <row r="5" spans="2:8" ht="31.5" customHeight="1">
      <c r="C5" s="12" t="s">
        <v>82</v>
      </c>
      <c r="D5" s="12" t="s">
        <v>81</v>
      </c>
      <c r="E5" s="12" t="s">
        <v>80</v>
      </c>
      <c r="F5" s="12" t="s">
        <v>79</v>
      </c>
      <c r="G5" s="13" t="s">
        <v>78</v>
      </c>
    </row>
    <row r="6" spans="2:8" ht="18" customHeight="1">
      <c r="B6" s="11" t="s">
        <v>61</v>
      </c>
      <c r="C6" s="23">
        <v>50000</v>
      </c>
      <c r="D6" s="23">
        <f>C22</f>
        <v>0</v>
      </c>
      <c r="E6" s="23">
        <f>D22</f>
        <v>150000</v>
      </c>
      <c r="F6" s="23">
        <f>E22</f>
        <v>-78000</v>
      </c>
      <c r="G6" s="24">
        <f>C6</f>
        <v>50000</v>
      </c>
      <c r="H6" s="25"/>
    </row>
    <row r="7" spans="2:8" ht="18" customHeight="1">
      <c r="B7" s="11" t="s">
        <v>16</v>
      </c>
      <c r="C7" s="26">
        <v>0</v>
      </c>
      <c r="D7" s="26">
        <v>0</v>
      </c>
      <c r="E7" s="26">
        <v>0</v>
      </c>
      <c r="F7" s="26">
        <v>0</v>
      </c>
      <c r="G7" s="37">
        <f>SUM(C7:F7)</f>
        <v>0</v>
      </c>
      <c r="H7" s="25"/>
    </row>
    <row r="8" spans="2:8" ht="18" customHeight="1">
      <c r="B8" s="11" t="s">
        <v>46</v>
      </c>
      <c r="C8" s="16">
        <f>C6+C7</f>
        <v>50000</v>
      </c>
      <c r="D8" s="16">
        <f>D6+D7</f>
        <v>0</v>
      </c>
      <c r="E8" s="16">
        <f>E6+E7</f>
        <v>150000</v>
      </c>
      <c r="F8" s="16">
        <f>F6+F7</f>
        <v>-78000</v>
      </c>
      <c r="G8" s="27">
        <f>G6+G7</f>
        <v>50000</v>
      </c>
    </row>
    <row r="9" spans="2:8" ht="15.5" customHeight="1">
      <c r="B9" s="11" t="s">
        <v>28</v>
      </c>
      <c r="C9" s="30"/>
      <c r="D9" s="26"/>
      <c r="E9" s="26"/>
      <c r="F9" s="26"/>
      <c r="G9" s="32"/>
      <c r="H9" s="33"/>
    </row>
    <row r="10" spans="2:8" ht="18" customHeight="1">
      <c r="B10" s="11" t="s">
        <v>17</v>
      </c>
      <c r="C10" s="55">
        <v>0</v>
      </c>
      <c r="D10" s="55">
        <v>0</v>
      </c>
      <c r="E10" s="55">
        <v>0</v>
      </c>
      <c r="F10" s="55">
        <v>0</v>
      </c>
      <c r="G10" s="56">
        <f t="shared" ref="G10:G15" si="0">SUM(C10:F10)</f>
        <v>0</v>
      </c>
      <c r="H10" s="33"/>
    </row>
    <row r="11" spans="2:8" ht="18" customHeight="1">
      <c r="B11" s="11" t="s">
        <v>18</v>
      </c>
      <c r="C11" s="57">
        <v>0</v>
      </c>
      <c r="D11" s="57">
        <v>0</v>
      </c>
      <c r="E11" s="57">
        <v>0</v>
      </c>
      <c r="F11" s="57">
        <v>0</v>
      </c>
      <c r="G11" s="31">
        <f t="shared" si="0"/>
        <v>0</v>
      </c>
      <c r="H11" s="33"/>
    </row>
    <row r="12" spans="2:8" ht="18" customHeight="1">
      <c r="B12" s="11" t="s">
        <v>19</v>
      </c>
      <c r="C12" s="57">
        <v>0</v>
      </c>
      <c r="D12" s="57">
        <v>0</v>
      </c>
      <c r="E12" s="57">
        <v>0</v>
      </c>
      <c r="F12" s="57">
        <v>0</v>
      </c>
      <c r="G12" s="31">
        <f t="shared" si="0"/>
        <v>0</v>
      </c>
      <c r="H12" s="33"/>
    </row>
    <row r="13" spans="2:8" ht="18" customHeight="1">
      <c r="B13" s="11" t="s">
        <v>20</v>
      </c>
      <c r="C13" s="57">
        <v>0</v>
      </c>
      <c r="D13" s="57">
        <v>0</v>
      </c>
      <c r="E13" s="57">
        <v>0</v>
      </c>
      <c r="F13" s="57">
        <v>0</v>
      </c>
      <c r="G13" s="31">
        <f t="shared" si="0"/>
        <v>0</v>
      </c>
      <c r="H13" s="33"/>
    </row>
    <row r="14" spans="2:8" ht="18" customHeight="1">
      <c r="B14" s="11" t="s">
        <v>7</v>
      </c>
      <c r="C14" s="57">
        <v>0</v>
      </c>
      <c r="D14" s="57">
        <v>0</v>
      </c>
      <c r="E14" s="57">
        <v>0</v>
      </c>
      <c r="F14" s="57">
        <v>0</v>
      </c>
      <c r="G14" s="31">
        <f t="shared" si="0"/>
        <v>0</v>
      </c>
      <c r="H14" s="33"/>
    </row>
    <row r="15" spans="2:8" ht="18" customHeight="1">
      <c r="B15" s="11" t="s">
        <v>8</v>
      </c>
      <c r="C15" s="30">
        <v>0</v>
      </c>
      <c r="D15" s="30">
        <v>150000</v>
      </c>
      <c r="E15" s="30">
        <v>0</v>
      </c>
      <c r="F15" s="30">
        <v>0</v>
      </c>
      <c r="G15" s="32">
        <f t="shared" si="0"/>
        <v>150000</v>
      </c>
      <c r="H15" s="33"/>
    </row>
    <row r="16" spans="2:8" ht="18" customHeight="1">
      <c r="B16" s="11" t="s">
        <v>50</v>
      </c>
      <c r="C16" s="58">
        <f>SUM(C10:C15)</f>
        <v>0</v>
      </c>
      <c r="D16" s="58">
        <v>0</v>
      </c>
      <c r="E16" s="58">
        <f>SUM(E10:E15)</f>
        <v>0</v>
      </c>
      <c r="F16" s="58">
        <f>SUM(F10:F15)</f>
        <v>0</v>
      </c>
      <c r="G16" s="59">
        <f>SUM(G10:G15)</f>
        <v>150000</v>
      </c>
      <c r="H16" s="33"/>
    </row>
    <row r="17" spans="2:8" ht="18" customHeight="1">
      <c r="B17" s="11" t="s">
        <v>51</v>
      </c>
      <c r="C17" s="55">
        <v>0</v>
      </c>
      <c r="D17" s="55">
        <v>0</v>
      </c>
      <c r="E17" s="55">
        <v>0</v>
      </c>
      <c r="F17" s="55">
        <v>0</v>
      </c>
      <c r="G17" s="56">
        <v>0</v>
      </c>
      <c r="H17" s="33"/>
    </row>
    <row r="18" spans="2:8" ht="15.5" customHeight="1">
      <c r="B18" s="11" t="s">
        <v>52</v>
      </c>
      <c r="C18" s="55"/>
      <c r="D18" s="58"/>
      <c r="E18" s="58"/>
      <c r="F18" s="58"/>
      <c r="G18" s="59"/>
      <c r="H18" s="33"/>
    </row>
    <row r="19" spans="2:8" ht="18" customHeight="1">
      <c r="B19" s="11" t="s">
        <v>9</v>
      </c>
      <c r="C19" s="57">
        <v>0</v>
      </c>
      <c r="D19" s="57">
        <v>150000</v>
      </c>
      <c r="E19" s="57">
        <v>0</v>
      </c>
      <c r="F19" s="57">
        <v>0</v>
      </c>
      <c r="G19" s="31">
        <f>SUM(C19:F19)</f>
        <v>150000</v>
      </c>
      <c r="H19" s="33"/>
    </row>
    <row r="20" spans="2:8" ht="18" customHeight="1">
      <c r="B20" s="11" t="s">
        <v>53</v>
      </c>
      <c r="C20" s="57">
        <v>0</v>
      </c>
      <c r="D20" s="57">
        <v>0</v>
      </c>
      <c r="E20" s="57">
        <v>-75000</v>
      </c>
      <c r="F20" s="57">
        <v>-50000</v>
      </c>
      <c r="G20" s="31">
        <f>SUM(C20:F20)</f>
        <v>-125000</v>
      </c>
      <c r="H20" s="33"/>
    </row>
    <row r="21" spans="2:8" ht="18" customHeight="1">
      <c r="B21" s="11" t="s">
        <v>115</v>
      </c>
      <c r="C21" s="30">
        <v>0</v>
      </c>
      <c r="D21" s="30">
        <v>0</v>
      </c>
      <c r="E21" s="30">
        <v>-3000</v>
      </c>
      <c r="F21" s="30">
        <v>-3000</v>
      </c>
      <c r="G21" s="32">
        <f>SUM(C21:F21)</f>
        <v>-6000</v>
      </c>
      <c r="H21" s="33"/>
    </row>
    <row r="22" spans="2:8" ht="18" customHeight="1">
      <c r="B22" s="11" t="s">
        <v>15</v>
      </c>
      <c r="C22" s="41">
        <f>C17</f>
        <v>0</v>
      </c>
      <c r="D22" s="41">
        <f>D17+D19</f>
        <v>150000</v>
      </c>
      <c r="E22" s="41">
        <f>E17+E20+E21</f>
        <v>-78000</v>
      </c>
      <c r="F22" s="41">
        <f>F17+F20+F21</f>
        <v>-53000</v>
      </c>
      <c r="G22" s="19">
        <f>G17+G19+G20+G21</f>
        <v>19000</v>
      </c>
      <c r="H22" s="33"/>
    </row>
    <row r="23" spans="2:8" ht="20" customHeight="1"/>
  </sheetData>
  <mergeCells count="3">
    <mergeCell ref="B1:G1"/>
    <mergeCell ref="B2:G2"/>
    <mergeCell ref="B3:G3"/>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Pro,Bold"&amp;20I-21.03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B1:H18"/>
  <sheetViews>
    <sheetView showGridLines="0" zoomScaleNormal="100" workbookViewId="0"/>
  </sheetViews>
  <sheetFormatPr baseColWidth="10" defaultColWidth="9.1640625" defaultRowHeight="14"/>
  <cols>
    <col min="1" max="1" width="2.1640625" style="7" customWidth="1"/>
    <col min="2" max="2" width="32.5" style="7" customWidth="1"/>
    <col min="3" max="3" width="9.6640625" style="7" hidden="1" customWidth="1"/>
    <col min="4" max="4" width="3.5" style="7" hidden="1" customWidth="1"/>
    <col min="5" max="5" width="12.6640625" style="7" customWidth="1"/>
    <col min="6" max="6" width="1.5" style="7" customWidth="1"/>
    <col min="7" max="7" width="12.6640625" style="7" customWidth="1"/>
    <col min="8" max="8" width="12.33203125" style="7" customWidth="1"/>
    <col min="9" max="16384" width="9.1640625" style="7"/>
  </cols>
  <sheetData>
    <row r="1" spans="2:8">
      <c r="B1" s="8" t="s">
        <v>84</v>
      </c>
      <c r="C1" s="8"/>
      <c r="D1" s="8"/>
      <c r="E1" s="8"/>
      <c r="F1" s="8"/>
      <c r="G1" s="8"/>
    </row>
    <row r="2" spans="2:8">
      <c r="B2" s="61" t="s">
        <v>74</v>
      </c>
      <c r="C2" s="61"/>
      <c r="D2" s="61"/>
      <c r="E2" s="61"/>
      <c r="F2" s="61"/>
      <c r="G2" s="61"/>
    </row>
    <row r="3" spans="2:8">
      <c r="B3" s="8" t="s">
        <v>83</v>
      </c>
      <c r="C3" s="8"/>
      <c r="D3" s="8"/>
      <c r="E3" s="8"/>
      <c r="F3" s="8"/>
      <c r="G3" s="8"/>
      <c r="H3" s="10"/>
    </row>
    <row r="4" spans="2:8" ht="7.5" customHeight="1"/>
    <row r="5" spans="2:8" ht="21.75" customHeight="1">
      <c r="B5" s="11" t="s">
        <v>116</v>
      </c>
      <c r="C5" s="48"/>
      <c r="D5" s="38"/>
      <c r="E5" s="49"/>
      <c r="F5" s="38"/>
      <c r="G5" s="23">
        <v>0</v>
      </c>
      <c r="H5" s="62"/>
    </row>
    <row r="6" spans="2:8" ht="21.75" customHeight="1">
      <c r="B6" s="11" t="s">
        <v>117</v>
      </c>
      <c r="C6" s="51"/>
      <c r="D6" s="23"/>
      <c r="E6" s="49"/>
      <c r="F6" s="23"/>
      <c r="G6" s="14"/>
      <c r="H6" s="62"/>
    </row>
    <row r="7" spans="2:8" ht="21.75" customHeight="1">
      <c r="B7" s="11" t="s">
        <v>118</v>
      </c>
      <c r="C7" s="51"/>
      <c r="D7" s="26"/>
      <c r="E7" s="23">
        <v>68250</v>
      </c>
      <c r="F7" s="26"/>
      <c r="G7" s="26"/>
      <c r="H7" s="62"/>
    </row>
    <row r="8" spans="2:8" ht="21.75" customHeight="1">
      <c r="B8" s="11" t="s">
        <v>119</v>
      </c>
      <c r="C8" s="23"/>
      <c r="D8" s="23"/>
      <c r="E8" s="26">
        <v>0</v>
      </c>
      <c r="F8" s="23"/>
      <c r="G8" s="23"/>
      <c r="H8" s="62"/>
    </row>
    <row r="9" spans="2:8" ht="21.75" customHeight="1">
      <c r="B9" s="11" t="s">
        <v>120</v>
      </c>
      <c r="C9" s="26"/>
      <c r="D9" s="26"/>
      <c r="E9" s="23">
        <v>0</v>
      </c>
      <c r="F9" s="26"/>
      <c r="G9" s="26"/>
      <c r="H9" s="62"/>
    </row>
    <row r="10" spans="2:8" ht="21.75" customHeight="1">
      <c r="B10" s="11" t="s">
        <v>121</v>
      </c>
      <c r="C10" s="41"/>
      <c r="D10" s="41"/>
      <c r="E10" s="16">
        <v>0</v>
      </c>
      <c r="F10" s="41"/>
      <c r="G10" s="41"/>
      <c r="H10" s="62"/>
    </row>
    <row r="11" spans="2:8" ht="21.75" customHeight="1">
      <c r="B11" s="11" t="s">
        <v>87</v>
      </c>
      <c r="C11" s="38"/>
      <c r="D11" s="38"/>
      <c r="E11" s="38"/>
      <c r="F11" s="38"/>
      <c r="G11" s="26">
        <f>E9-E10</f>
        <v>0</v>
      </c>
      <c r="H11" s="63"/>
    </row>
    <row r="12" spans="2:8" ht="21.75" customHeight="1">
      <c r="B12" s="11" t="s">
        <v>88</v>
      </c>
      <c r="C12" s="38"/>
      <c r="D12" s="38"/>
      <c r="E12" s="38"/>
      <c r="F12" s="38"/>
      <c r="G12" s="23">
        <f>G5-G11</f>
        <v>0</v>
      </c>
      <c r="H12" s="63"/>
    </row>
    <row r="13" spans="2:8" ht="21.75" customHeight="1">
      <c r="B13" s="11" t="s">
        <v>89</v>
      </c>
      <c r="C13" s="38"/>
      <c r="D13" s="38"/>
      <c r="E13" s="38"/>
      <c r="F13" s="38"/>
      <c r="G13" s="26">
        <v>0</v>
      </c>
      <c r="H13" s="62"/>
    </row>
    <row r="14" spans="2:8" ht="21.75" customHeight="1">
      <c r="B14" s="11" t="s">
        <v>90</v>
      </c>
      <c r="C14" s="38"/>
      <c r="D14" s="38"/>
      <c r="E14" s="38"/>
      <c r="F14" s="38"/>
      <c r="G14" s="23">
        <f>G12-G13</f>
        <v>0</v>
      </c>
      <c r="H14" s="63"/>
    </row>
    <row r="15" spans="2:8" ht="21.75" customHeight="1">
      <c r="B15" s="11" t="s">
        <v>91</v>
      </c>
      <c r="C15" s="38"/>
      <c r="D15" s="38"/>
      <c r="E15" s="38"/>
      <c r="F15" s="38"/>
      <c r="G15" s="26">
        <v>7500</v>
      </c>
      <c r="H15" s="62"/>
    </row>
    <row r="16" spans="2:8" ht="21.75" customHeight="1">
      <c r="B16" s="11" t="s">
        <v>92</v>
      </c>
      <c r="C16" s="38"/>
      <c r="D16" s="38"/>
      <c r="E16" s="38"/>
      <c r="F16" s="38"/>
      <c r="G16" s="23">
        <f>G14-G15</f>
        <v>-7500</v>
      </c>
      <c r="H16" s="63"/>
    </row>
    <row r="17" spans="2:8" ht="21.75" customHeight="1">
      <c r="B17" s="11" t="s">
        <v>93</v>
      </c>
      <c r="C17" s="38"/>
      <c r="D17" s="38"/>
      <c r="E17" s="38"/>
      <c r="F17" s="38"/>
      <c r="G17" s="26">
        <v>30000</v>
      </c>
      <c r="H17" s="62"/>
    </row>
    <row r="18" spans="2:8" ht="21.75" customHeight="1">
      <c r="B18" s="11" t="s">
        <v>94</v>
      </c>
      <c r="C18" s="38"/>
      <c r="D18" s="38"/>
      <c r="E18" s="38"/>
      <c r="F18" s="38"/>
      <c r="G18" s="41">
        <v>0</v>
      </c>
      <c r="H18" s="63"/>
    </row>
  </sheetData>
  <mergeCells count="3">
    <mergeCell ref="B1:G1"/>
    <mergeCell ref="B2:G2"/>
    <mergeCell ref="B3:G3"/>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Pro,Bold"&amp;20I-21.03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1"/>
  </sheetPr>
  <dimension ref="B1:I24"/>
  <sheetViews>
    <sheetView showGridLines="0" zoomScaleNormal="100" workbookViewId="0"/>
  </sheetViews>
  <sheetFormatPr baseColWidth="10" defaultColWidth="9.1640625" defaultRowHeight="14"/>
  <cols>
    <col min="1" max="1" width="2.1640625" style="7" customWidth="1"/>
    <col min="2" max="2" width="27.5" style="7" customWidth="1"/>
    <col min="3" max="4" width="10.6640625" style="7" customWidth="1"/>
    <col min="5" max="5" width="2" style="7" customWidth="1"/>
    <col min="6" max="7" width="10.6640625" style="7" customWidth="1"/>
    <col min="8" max="8" width="9.1640625" style="7"/>
    <col min="9" max="9" width="9.33203125" style="7" bestFit="1" customWidth="1"/>
    <col min="10" max="16384" width="9.1640625" style="7"/>
  </cols>
  <sheetData>
    <row r="1" spans="2:7">
      <c r="B1" s="8" t="s">
        <v>84</v>
      </c>
      <c r="C1" s="8"/>
      <c r="D1" s="8"/>
      <c r="E1" s="8"/>
      <c r="F1" s="8"/>
      <c r="G1" s="8"/>
    </row>
    <row r="2" spans="2:7">
      <c r="B2" s="64" t="s">
        <v>75</v>
      </c>
      <c r="C2" s="64"/>
      <c r="D2" s="64"/>
      <c r="E2" s="64"/>
      <c r="F2" s="64"/>
      <c r="G2" s="64"/>
    </row>
    <row r="3" spans="2:7" ht="12.75" customHeight="1">
      <c r="B3" s="8" t="s">
        <v>57</v>
      </c>
      <c r="C3" s="8"/>
      <c r="D3" s="8"/>
      <c r="E3" s="8"/>
      <c r="F3" s="8"/>
      <c r="G3" s="8"/>
    </row>
    <row r="4" spans="2:7" ht="13.75" customHeight="1">
      <c r="C4" s="65" t="s">
        <v>58</v>
      </c>
      <c r="D4" s="65"/>
      <c r="F4" s="65" t="s">
        <v>59</v>
      </c>
      <c r="G4" s="65"/>
    </row>
    <row r="5" spans="2:7" ht="16.5" customHeight="1">
      <c r="B5" s="66" t="s">
        <v>60</v>
      </c>
      <c r="C5" s="11"/>
      <c r="D5" s="11"/>
      <c r="E5" s="11"/>
      <c r="F5" s="11"/>
      <c r="G5" s="11"/>
    </row>
    <row r="6" spans="2:7" ht="16.5" customHeight="1">
      <c r="B6" s="11" t="s">
        <v>29</v>
      </c>
      <c r="C6" s="48"/>
      <c r="D6" s="38"/>
      <c r="E6" s="49"/>
      <c r="F6" s="38"/>
      <c r="G6" s="23"/>
    </row>
    <row r="7" spans="2:7" ht="16.5" customHeight="1">
      <c r="B7" s="11" t="s">
        <v>68</v>
      </c>
      <c r="C7" s="51">
        <v>0</v>
      </c>
      <c r="D7" s="23"/>
      <c r="E7" s="49"/>
      <c r="F7" s="23">
        <v>50000</v>
      </c>
      <c r="G7" s="14"/>
    </row>
    <row r="8" spans="2:7" ht="16.5" customHeight="1">
      <c r="B8" s="11" t="s">
        <v>69</v>
      </c>
      <c r="C8" s="67">
        <v>128333</v>
      </c>
      <c r="D8" s="26"/>
      <c r="E8" s="23"/>
      <c r="F8" s="67">
        <v>100000</v>
      </c>
      <c r="G8" s="26"/>
    </row>
    <row r="9" spans="2:7" ht="16.5" customHeight="1">
      <c r="B9" s="11" t="s">
        <v>70</v>
      </c>
      <c r="C9" s="67">
        <v>0</v>
      </c>
      <c r="D9" s="23"/>
      <c r="E9" s="26"/>
      <c r="F9" s="67">
        <v>19110</v>
      </c>
      <c r="G9" s="23"/>
    </row>
    <row r="10" spans="2:7" ht="16.5" customHeight="1">
      <c r="B10" s="11" t="s">
        <v>95</v>
      </c>
      <c r="C10" s="68">
        <v>0</v>
      </c>
      <c r="D10" s="23">
        <v>0</v>
      </c>
      <c r="E10" s="23"/>
      <c r="F10" s="26">
        <v>68250</v>
      </c>
      <c r="G10" s="23">
        <f>SUM(F7:F10)</f>
        <v>237360</v>
      </c>
    </row>
    <row r="11" spans="2:7" ht="16.5" customHeight="1">
      <c r="B11" s="11" t="s">
        <v>30</v>
      </c>
      <c r="C11" s="41"/>
      <c r="D11" s="41"/>
      <c r="E11" s="16"/>
      <c r="F11" s="41"/>
      <c r="G11" s="41"/>
    </row>
    <row r="12" spans="2:7" ht="16.5" customHeight="1">
      <c r="B12" s="11" t="s">
        <v>96</v>
      </c>
      <c r="C12" s="69">
        <v>275000</v>
      </c>
      <c r="D12" s="38"/>
      <c r="E12" s="38"/>
      <c r="F12" s="51">
        <v>125000</v>
      </c>
      <c r="G12" s="26"/>
    </row>
    <row r="13" spans="2:7" ht="16.5" customHeight="1">
      <c r="B13" s="11" t="s">
        <v>97</v>
      </c>
      <c r="C13" s="68">
        <v>-80000</v>
      </c>
      <c r="D13" s="26">
        <f>C12+C13</f>
        <v>195000</v>
      </c>
      <c r="E13" s="38"/>
      <c r="F13" s="68">
        <v>-60000</v>
      </c>
      <c r="G13" s="26">
        <f>F12+F13</f>
        <v>65000</v>
      </c>
    </row>
    <row r="14" spans="2:7" ht="16.5" customHeight="1">
      <c r="B14" s="11" t="s">
        <v>31</v>
      </c>
      <c r="C14" s="38"/>
      <c r="D14" s="41">
        <f>D10+D13</f>
        <v>195000</v>
      </c>
      <c r="E14" s="38"/>
      <c r="F14" s="38"/>
      <c r="G14" s="41">
        <f>G10+G13</f>
        <v>302360</v>
      </c>
    </row>
    <row r="15" spans="2:7" ht="16.5" customHeight="1">
      <c r="B15" s="66" t="s">
        <v>98</v>
      </c>
      <c r="C15" s="38"/>
      <c r="D15" s="38"/>
      <c r="E15" s="38"/>
      <c r="F15" s="38"/>
      <c r="G15" s="23"/>
    </row>
    <row r="16" spans="2:7" ht="15" customHeight="1">
      <c r="B16" s="11" t="s">
        <v>99</v>
      </c>
      <c r="C16" s="38"/>
      <c r="D16" s="38"/>
      <c r="E16" s="38"/>
      <c r="F16" s="38"/>
      <c r="G16" s="26"/>
    </row>
    <row r="17" spans="2:9" ht="19.5" customHeight="1">
      <c r="B17" s="11" t="s">
        <v>100</v>
      </c>
      <c r="C17" s="51">
        <v>0</v>
      </c>
      <c r="D17" s="38"/>
      <c r="E17" s="38"/>
      <c r="F17" s="51">
        <v>15000</v>
      </c>
      <c r="G17" s="23"/>
    </row>
    <row r="18" spans="2:9" ht="16.5" customHeight="1">
      <c r="B18" s="11" t="s">
        <v>101</v>
      </c>
      <c r="C18" s="67">
        <v>1500</v>
      </c>
      <c r="D18" s="38"/>
      <c r="E18" s="38"/>
      <c r="F18" s="67">
        <v>0</v>
      </c>
      <c r="G18" s="26"/>
      <c r="I18" s="70"/>
    </row>
    <row r="19" spans="2:9" ht="16.5" customHeight="1">
      <c r="B19" s="11" t="s">
        <v>102</v>
      </c>
      <c r="C19" s="68">
        <v>25000</v>
      </c>
      <c r="D19" s="23">
        <v>0</v>
      </c>
      <c r="E19" s="38"/>
      <c r="F19" s="68">
        <v>0</v>
      </c>
      <c r="G19" s="23">
        <f>F17+F18+F19</f>
        <v>15000</v>
      </c>
      <c r="I19" s="70"/>
    </row>
    <row r="20" spans="2:9" ht="16.5" customHeight="1">
      <c r="B20" s="11" t="s">
        <v>103</v>
      </c>
      <c r="C20" s="38"/>
      <c r="D20" s="38"/>
      <c r="E20" s="38"/>
      <c r="F20" s="38"/>
      <c r="G20" s="41"/>
    </row>
    <row r="21" spans="2:9" ht="16.5" customHeight="1">
      <c r="B21" s="11" t="s">
        <v>10</v>
      </c>
      <c r="C21" s="51">
        <v>200000</v>
      </c>
      <c r="D21" s="38"/>
      <c r="E21" s="38"/>
      <c r="F21" s="51">
        <v>200000</v>
      </c>
      <c r="G21" s="41"/>
      <c r="I21" s="70"/>
    </row>
    <row r="22" spans="2:9" ht="18.75" customHeight="1">
      <c r="B22" s="11" t="s">
        <v>11</v>
      </c>
      <c r="C22" s="26">
        <v>0</v>
      </c>
      <c r="D22" s="26">
        <v>0</v>
      </c>
      <c r="E22" s="38"/>
      <c r="F22" s="26">
        <f>G23-F21-G19</f>
        <v>87360</v>
      </c>
      <c r="G22" s="26">
        <f>F21+F22</f>
        <v>287360</v>
      </c>
      <c r="I22" s="70"/>
    </row>
    <row r="23" spans="2:9" ht="16.5" customHeight="1">
      <c r="B23" s="11" t="s">
        <v>144</v>
      </c>
      <c r="C23" s="11"/>
      <c r="D23" s="41">
        <v>0</v>
      </c>
      <c r="E23" s="11"/>
      <c r="F23" s="11"/>
      <c r="G23" s="41">
        <f>G14</f>
        <v>302360</v>
      </c>
    </row>
    <row r="24" spans="2:9">
      <c r="B24" s="7" t="s">
        <v>64</v>
      </c>
    </row>
  </sheetData>
  <mergeCells count="5">
    <mergeCell ref="B1:G1"/>
    <mergeCell ref="B2:G2"/>
    <mergeCell ref="B3:G3"/>
    <mergeCell ref="C4:D4"/>
    <mergeCell ref="F4:G4"/>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Pro,Bold"&amp;20I-21.03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showGridLines="0" zoomScaleNormal="100" workbookViewId="0">
      <selection sqref="A1:B1"/>
    </sheetView>
  </sheetViews>
  <sheetFormatPr baseColWidth="10" defaultColWidth="8.83203125" defaultRowHeight="14"/>
  <cols>
    <col min="1" max="1" width="21.6640625" style="2" customWidth="1"/>
    <col min="2" max="2" width="58.83203125" style="2" customWidth="1"/>
    <col min="3" max="3" width="0.83203125" style="2" customWidth="1"/>
    <col min="4" max="16384" width="8.83203125" style="2"/>
  </cols>
  <sheetData>
    <row r="1" spans="1:2" ht="98.25" customHeight="1">
      <c r="A1" s="1" t="s">
        <v>67</v>
      </c>
      <c r="B1" s="1"/>
    </row>
    <row r="2" spans="1:2" ht="18" customHeight="1"/>
    <row r="3" spans="1:2" ht="18" customHeight="1"/>
    <row r="4" spans="1:2" ht="18" customHeight="1"/>
    <row r="5" spans="1:2" ht="18" customHeight="1"/>
    <row r="6" spans="1:2" ht="18" customHeight="1"/>
    <row r="7" spans="1:2" ht="18" customHeight="1"/>
  </sheetData>
  <mergeCells count="1">
    <mergeCell ref="A1:B1"/>
  </mergeCells>
  <phoneticPr fontId="3" type="noConversion"/>
  <pageMargins left="0.75" right="0.75" top="1.75" bottom="1" header="0.75" footer="0.5"/>
  <pageSetup orientation="portrait"/>
  <headerFooter alignWithMargins="0">
    <oddHeader>&amp;L&amp;"Myriad Web Pro,Bold"&amp;12Name:
Date:                            Section: &amp;R&amp;"Myriad Web Pro,Bold"&amp;20I-21.03</oddHeader>
  </headerFooter>
  <legacy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6"/>
  </sheetPr>
  <dimension ref="B1:I18"/>
  <sheetViews>
    <sheetView showGridLines="0" zoomScaleNormal="100" workbookViewId="0"/>
  </sheetViews>
  <sheetFormatPr baseColWidth="10" defaultColWidth="9.1640625" defaultRowHeight="14"/>
  <cols>
    <col min="1" max="1" width="6.5" style="7" customWidth="1"/>
    <col min="2" max="2" width="23.6640625" style="7" customWidth="1"/>
    <col min="3" max="7" width="9.6640625" style="7" customWidth="1"/>
    <col min="8" max="8" width="24.5" style="7" customWidth="1"/>
    <col min="9" max="9" width="12.5" style="7" customWidth="1"/>
    <col min="10" max="16384" width="9.1640625" style="7"/>
  </cols>
  <sheetData>
    <row r="1" spans="2:9">
      <c r="B1" s="5"/>
      <c r="C1" s="5"/>
      <c r="D1" s="5"/>
      <c r="E1" s="5"/>
      <c r="F1" s="5"/>
      <c r="G1" s="5"/>
      <c r="H1" s="6"/>
    </row>
    <row r="2" spans="2:9">
      <c r="B2" s="8" t="s">
        <v>84</v>
      </c>
      <c r="C2" s="8"/>
      <c r="D2" s="8"/>
      <c r="E2" s="8"/>
      <c r="F2" s="8"/>
      <c r="G2" s="8"/>
    </row>
    <row r="3" spans="2:9">
      <c r="B3" s="9" t="s">
        <v>13</v>
      </c>
      <c r="C3" s="9"/>
      <c r="D3" s="9"/>
      <c r="E3" s="9"/>
      <c r="F3" s="9"/>
      <c r="G3" s="9"/>
    </row>
    <row r="4" spans="2:9">
      <c r="B4" s="8" t="s">
        <v>83</v>
      </c>
      <c r="C4" s="8"/>
      <c r="D4" s="8"/>
      <c r="E4" s="8"/>
      <c r="F4" s="8"/>
      <c r="G4" s="8"/>
      <c r="H4" s="10"/>
    </row>
    <row r="5" spans="2:9" ht="12" customHeight="1"/>
    <row r="6" spans="2:9" ht="24" customHeight="1">
      <c r="B6" s="11"/>
      <c r="C6" s="12" t="s">
        <v>82</v>
      </c>
      <c r="D6" s="12" t="s">
        <v>81</v>
      </c>
      <c r="E6" s="12" t="s">
        <v>80</v>
      </c>
      <c r="F6" s="12" t="s">
        <v>79</v>
      </c>
      <c r="G6" s="13" t="s">
        <v>78</v>
      </c>
    </row>
    <row r="7" spans="2:9" ht="20" customHeight="1">
      <c r="B7" s="11" t="s">
        <v>62</v>
      </c>
      <c r="C7" s="14">
        <v>0</v>
      </c>
      <c r="D7" s="14">
        <v>0</v>
      </c>
      <c r="E7" s="14">
        <v>0</v>
      </c>
      <c r="F7" s="14">
        <v>0</v>
      </c>
      <c r="G7" s="15">
        <f>SUM(C7:F7)</f>
        <v>0</v>
      </c>
    </row>
    <row r="8" spans="2:9" ht="20" customHeight="1">
      <c r="B8" s="11" t="s">
        <v>63</v>
      </c>
      <c r="C8" s="16">
        <v>175</v>
      </c>
      <c r="D8" s="16">
        <v>175</v>
      </c>
      <c r="E8" s="16">
        <v>175</v>
      </c>
      <c r="F8" s="16">
        <v>175</v>
      </c>
      <c r="G8" s="17">
        <v>175</v>
      </c>
    </row>
    <row r="9" spans="2:9" ht="20" customHeight="1">
      <c r="B9" s="11" t="s">
        <v>0</v>
      </c>
      <c r="C9" s="18">
        <f>C7*C8</f>
        <v>0</v>
      </c>
      <c r="D9" s="18">
        <f>D7*D8</f>
        <v>0</v>
      </c>
      <c r="E9" s="18">
        <f>E7*E8</f>
        <v>0</v>
      </c>
      <c r="F9" s="18">
        <f>F7*F8</f>
        <v>0</v>
      </c>
      <c r="G9" s="19">
        <f>SUM(C9:F9)</f>
        <v>0</v>
      </c>
    </row>
    <row r="10" spans="2:9" ht="20" customHeight="1">
      <c r="B10" s="11"/>
      <c r="C10" s="11"/>
      <c r="D10" s="11"/>
      <c r="E10" s="11"/>
      <c r="F10" s="11"/>
      <c r="G10" s="11"/>
    </row>
    <row r="11" spans="2:9" ht="19.5" customHeight="1">
      <c r="B11" s="20" t="s">
        <v>133</v>
      </c>
      <c r="C11" s="20"/>
      <c r="D11" s="20"/>
      <c r="E11" s="20"/>
      <c r="F11" s="20"/>
      <c r="G11" s="20"/>
      <c r="H11" s="21"/>
      <c r="I11" s="22"/>
    </row>
    <row r="12" spans="2:9" ht="12.75" customHeight="1">
      <c r="B12" s="11"/>
      <c r="C12" s="11"/>
      <c r="D12" s="11"/>
      <c r="E12" s="11"/>
      <c r="F12" s="11"/>
      <c r="G12" s="11"/>
    </row>
    <row r="13" spans="2:9" ht="24" customHeight="1">
      <c r="B13" s="11"/>
      <c r="C13" s="12" t="s">
        <v>82</v>
      </c>
      <c r="D13" s="12" t="s">
        <v>81</v>
      </c>
      <c r="E13" s="12" t="s">
        <v>80</v>
      </c>
      <c r="F13" s="12" t="s">
        <v>79</v>
      </c>
      <c r="G13" s="13" t="s">
        <v>78</v>
      </c>
    </row>
    <row r="14" spans="2:9" ht="22.5" customHeight="1">
      <c r="B14" s="11" t="s">
        <v>77</v>
      </c>
      <c r="C14" s="23">
        <f>C9*(2/3)</f>
        <v>0</v>
      </c>
      <c r="D14" s="23">
        <f>D9*(2/3)</f>
        <v>0</v>
      </c>
      <c r="E14" s="23">
        <f>E9*(2/3)</f>
        <v>0</v>
      </c>
      <c r="F14" s="23">
        <f>F9*(2/3)</f>
        <v>0</v>
      </c>
      <c r="G14" s="24"/>
      <c r="H14" s="25"/>
    </row>
    <row r="15" spans="2:9" ht="22.5" customHeight="1">
      <c r="B15" s="11" t="s">
        <v>76</v>
      </c>
      <c r="C15" s="26">
        <v>100000</v>
      </c>
      <c r="D15" s="26">
        <f>C9/3</f>
        <v>0</v>
      </c>
      <c r="E15" s="26">
        <f>D9/3</f>
        <v>0</v>
      </c>
      <c r="F15" s="26">
        <f>E9/3</f>
        <v>0</v>
      </c>
      <c r="G15" s="27"/>
      <c r="H15" s="25"/>
    </row>
    <row r="16" spans="2:9" ht="20" customHeight="1">
      <c r="B16" s="11" t="s">
        <v>134</v>
      </c>
      <c r="C16" s="18">
        <f>SUM(C14:C15)</f>
        <v>100000</v>
      </c>
      <c r="D16" s="18">
        <f>SUM(D14:D15)</f>
        <v>0</v>
      </c>
      <c r="E16" s="18">
        <f>SUM(E14:E15)</f>
        <v>0</v>
      </c>
      <c r="F16" s="18">
        <f>SUM(F14:F15)</f>
        <v>0</v>
      </c>
      <c r="G16" s="19">
        <f>SUM(C16:F16)</f>
        <v>100000</v>
      </c>
    </row>
    <row r="17" spans="3:7" ht="20" customHeight="1">
      <c r="C17" s="28"/>
      <c r="D17" s="28"/>
      <c r="E17" s="28"/>
      <c r="F17" s="28"/>
      <c r="G17" s="28"/>
    </row>
    <row r="18" spans="3:7" ht="20" customHeight="1">
      <c r="D18" s="22"/>
    </row>
  </sheetData>
  <mergeCells count="5">
    <mergeCell ref="B11:G11"/>
    <mergeCell ref="B1:G1"/>
    <mergeCell ref="B2:G2"/>
    <mergeCell ref="B3:G3"/>
    <mergeCell ref="B4:G4"/>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 I-21.03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B1:H12"/>
  <sheetViews>
    <sheetView showGridLines="0" zoomScaleNormal="100" workbookViewId="0"/>
  </sheetViews>
  <sheetFormatPr baseColWidth="10" defaultColWidth="9.1640625" defaultRowHeight="14"/>
  <cols>
    <col min="1" max="1" width="6.5" style="7" customWidth="1"/>
    <col min="2" max="2" width="23.6640625" style="7" customWidth="1"/>
    <col min="3" max="7" width="9.6640625" style="7" customWidth="1"/>
    <col min="8" max="8" width="26.5" style="7" customWidth="1"/>
    <col min="9" max="9" width="33.5" style="7" customWidth="1"/>
    <col min="10" max="16384" width="9.1640625" style="7"/>
  </cols>
  <sheetData>
    <row r="1" spans="2:8">
      <c r="B1" s="5"/>
      <c r="C1" s="5"/>
      <c r="D1" s="5"/>
      <c r="E1" s="5"/>
      <c r="F1" s="5"/>
      <c r="G1" s="5"/>
      <c r="H1" s="6"/>
    </row>
    <row r="2" spans="2:8">
      <c r="B2" s="8" t="s">
        <v>84</v>
      </c>
      <c r="C2" s="8"/>
      <c r="D2" s="8"/>
      <c r="E2" s="8"/>
      <c r="F2" s="8"/>
      <c r="G2" s="8"/>
    </row>
    <row r="3" spans="2:8">
      <c r="B3" s="29" t="s">
        <v>47</v>
      </c>
      <c r="C3" s="29"/>
      <c r="D3" s="29"/>
      <c r="E3" s="29"/>
      <c r="F3" s="29"/>
      <c r="G3" s="29"/>
    </row>
    <row r="4" spans="2:8">
      <c r="B4" s="8" t="s">
        <v>83</v>
      </c>
      <c r="C4" s="8"/>
      <c r="D4" s="8"/>
      <c r="E4" s="8"/>
      <c r="F4" s="8"/>
      <c r="G4" s="8"/>
      <c r="H4" s="10"/>
    </row>
    <row r="5" spans="2:8" ht="7.5" customHeight="1"/>
    <row r="6" spans="2:8" ht="24" customHeight="1">
      <c r="B6" s="11"/>
      <c r="C6" s="12" t="s">
        <v>82</v>
      </c>
      <c r="D6" s="12" t="s">
        <v>81</v>
      </c>
      <c r="E6" s="12" t="s">
        <v>80</v>
      </c>
      <c r="F6" s="12" t="s">
        <v>79</v>
      </c>
      <c r="G6" s="13" t="s">
        <v>78</v>
      </c>
    </row>
    <row r="7" spans="2:8" ht="20" customHeight="1">
      <c r="B7" s="11" t="s">
        <v>135</v>
      </c>
      <c r="C7" s="14">
        <v>0</v>
      </c>
      <c r="D7" s="14">
        <v>0</v>
      </c>
      <c r="E7" s="14">
        <v>0</v>
      </c>
      <c r="F7" s="14">
        <v>0</v>
      </c>
      <c r="G7" s="15">
        <f>SUM(C7:F7)</f>
        <v>0</v>
      </c>
      <c r="H7" s="25"/>
    </row>
    <row r="8" spans="2:8" ht="23.25" customHeight="1">
      <c r="B8" s="11" t="s">
        <v>85</v>
      </c>
      <c r="C8" s="26">
        <f>D7*0.25</f>
        <v>0</v>
      </c>
      <c r="D8" s="26">
        <f>E7*0.25</f>
        <v>0</v>
      </c>
      <c r="E8" s="26">
        <f>F7*0.25</f>
        <v>0</v>
      </c>
      <c r="F8" s="30">
        <v>650</v>
      </c>
      <c r="G8" s="31">
        <f>F8</f>
        <v>650</v>
      </c>
      <c r="H8" s="25"/>
    </row>
    <row r="9" spans="2:8" ht="20" customHeight="1">
      <c r="B9" s="11" t="s">
        <v>86</v>
      </c>
      <c r="C9" s="14">
        <f>SUM(C7:C8)</f>
        <v>0</v>
      </c>
      <c r="D9" s="14">
        <f>SUM(D7:D8)</f>
        <v>0</v>
      </c>
      <c r="E9" s="14">
        <f>SUM(E7:E8)</f>
        <v>0</v>
      </c>
      <c r="F9" s="14">
        <f>SUM(F7:F8)</f>
        <v>650</v>
      </c>
      <c r="G9" s="15"/>
    </row>
    <row r="10" spans="2:8" ht="20" customHeight="1">
      <c r="B10" s="11" t="s">
        <v>22</v>
      </c>
      <c r="C10" s="30">
        <v>-525</v>
      </c>
      <c r="D10" s="26">
        <f>-C8</f>
        <v>0</v>
      </c>
      <c r="E10" s="26">
        <f>-D8</f>
        <v>0</v>
      </c>
      <c r="F10" s="26">
        <f>-E8</f>
        <v>0</v>
      </c>
      <c r="G10" s="32">
        <f>C10</f>
        <v>-525</v>
      </c>
      <c r="H10" s="33"/>
    </row>
    <row r="11" spans="2:8" ht="20" customHeight="1">
      <c r="B11" s="11" t="s">
        <v>137</v>
      </c>
      <c r="C11" s="34">
        <f>C9+C10</f>
        <v>-525</v>
      </c>
      <c r="D11" s="34">
        <f>D9+D10</f>
        <v>0</v>
      </c>
      <c r="E11" s="34">
        <f>E9+E10</f>
        <v>0</v>
      </c>
      <c r="F11" s="34">
        <f>F9+F10</f>
        <v>650</v>
      </c>
      <c r="G11" s="35">
        <f>SUM(C11:F11)</f>
        <v>125</v>
      </c>
      <c r="H11" s="33"/>
    </row>
    <row r="12" spans="2:8" ht="20" customHeight="1"/>
  </sheetData>
  <mergeCells count="4">
    <mergeCell ref="B1:G1"/>
    <mergeCell ref="B2:G2"/>
    <mergeCell ref="B3:G3"/>
    <mergeCell ref="B4:G4"/>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Pro,Bold"&amp;20I-21.03</oddHeader>
  </headerFooter>
  <ignoredErrors>
    <ignoredError sqref="E10:F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B1:J21"/>
  <sheetViews>
    <sheetView showGridLines="0" zoomScaleNormal="100" workbookViewId="0"/>
  </sheetViews>
  <sheetFormatPr baseColWidth="10" defaultColWidth="9.1640625" defaultRowHeight="14"/>
  <cols>
    <col min="1" max="1" width="6.5" style="7" customWidth="1"/>
    <col min="2" max="2" width="23.6640625" style="7" customWidth="1"/>
    <col min="3" max="7" width="9.6640625" style="7" customWidth="1"/>
    <col min="8" max="8" width="13.5" style="7" customWidth="1"/>
    <col min="9" max="9" width="9.1640625" style="7"/>
    <col min="10" max="10" width="10.33203125" style="7" bestFit="1" customWidth="1"/>
    <col min="11" max="16384" width="9.1640625" style="7"/>
  </cols>
  <sheetData>
    <row r="1" spans="2:10">
      <c r="B1" s="8" t="s">
        <v>84</v>
      </c>
      <c r="C1" s="8"/>
      <c r="D1" s="8"/>
      <c r="E1" s="8"/>
      <c r="F1" s="8"/>
      <c r="G1" s="8"/>
    </row>
    <row r="2" spans="2:10">
      <c r="B2" s="36" t="s">
        <v>48</v>
      </c>
      <c r="C2" s="36"/>
      <c r="D2" s="36"/>
      <c r="E2" s="36"/>
      <c r="F2" s="36"/>
      <c r="G2" s="36"/>
    </row>
    <row r="3" spans="2:10">
      <c r="B3" s="8" t="s">
        <v>83</v>
      </c>
      <c r="C3" s="8"/>
      <c r="D3" s="8"/>
      <c r="E3" s="8"/>
      <c r="F3" s="8"/>
      <c r="G3" s="8"/>
      <c r="H3" s="10"/>
    </row>
    <row r="4" spans="2:10" ht="4" customHeight="1"/>
    <row r="5" spans="2:10" ht="24" customHeight="1">
      <c r="B5" s="11"/>
      <c r="C5" s="12" t="s">
        <v>82</v>
      </c>
      <c r="D5" s="12" t="s">
        <v>81</v>
      </c>
      <c r="E5" s="12" t="s">
        <v>80</v>
      </c>
      <c r="F5" s="12" t="s">
        <v>79</v>
      </c>
      <c r="G5" s="13" t="s">
        <v>78</v>
      </c>
    </row>
    <row r="6" spans="2:10" ht="20" customHeight="1">
      <c r="B6" s="11" t="s">
        <v>137</v>
      </c>
      <c r="C6" s="14">
        <v>0</v>
      </c>
      <c r="D6" s="14">
        <v>0</v>
      </c>
      <c r="E6" s="14">
        <v>0</v>
      </c>
      <c r="F6" s="14">
        <v>0</v>
      </c>
      <c r="G6" s="15">
        <f>SUM(C6:F6)</f>
        <v>0</v>
      </c>
      <c r="H6" s="25"/>
    </row>
    <row r="7" spans="2:10" ht="23.25" customHeight="1">
      <c r="B7" s="11" t="s">
        <v>24</v>
      </c>
      <c r="C7" s="26">
        <v>35</v>
      </c>
      <c r="D7" s="26">
        <v>35</v>
      </c>
      <c r="E7" s="26">
        <v>35</v>
      </c>
      <c r="F7" s="30">
        <v>35</v>
      </c>
      <c r="G7" s="32">
        <v>35</v>
      </c>
      <c r="H7" s="25"/>
    </row>
    <row r="8" spans="2:10" ht="23.25" customHeight="1">
      <c r="B8" s="11" t="s">
        <v>25</v>
      </c>
      <c r="C8" s="14">
        <f>C6*C7</f>
        <v>0</v>
      </c>
      <c r="D8" s="14">
        <f>D6*D7</f>
        <v>0</v>
      </c>
      <c r="E8" s="14">
        <f>E6*E7</f>
        <v>0</v>
      </c>
      <c r="F8" s="14">
        <f>F6*F7</f>
        <v>0</v>
      </c>
      <c r="G8" s="15">
        <f>G6*G7</f>
        <v>0</v>
      </c>
      <c r="H8" s="25"/>
    </row>
    <row r="9" spans="2:10" ht="23.25" customHeight="1">
      <c r="B9" s="11" t="s">
        <v>26</v>
      </c>
      <c r="C9" s="26">
        <f>D8*0.2</f>
        <v>0</v>
      </c>
      <c r="D9" s="26">
        <f>E8*0.2</f>
        <v>0</v>
      </c>
      <c r="E9" s="26">
        <f>F8*0.2</f>
        <v>0</v>
      </c>
      <c r="F9" s="26">
        <v>0</v>
      </c>
      <c r="G9" s="32">
        <f>F9</f>
        <v>0</v>
      </c>
      <c r="H9" s="25"/>
    </row>
    <row r="10" spans="2:10" ht="20" customHeight="1">
      <c r="B10" s="11" t="s">
        <v>27</v>
      </c>
      <c r="C10" s="14">
        <f>C8+C9</f>
        <v>0</v>
      </c>
      <c r="D10" s="14">
        <f>D8+D9</f>
        <v>0</v>
      </c>
      <c r="E10" s="14">
        <f>E8+E9</f>
        <v>0</v>
      </c>
      <c r="F10" s="14">
        <f>F8+F9</f>
        <v>0</v>
      </c>
      <c r="G10" s="15">
        <f>G8+G9</f>
        <v>0</v>
      </c>
    </row>
    <row r="11" spans="2:10" ht="20" customHeight="1">
      <c r="B11" s="11" t="s">
        <v>126</v>
      </c>
      <c r="C11" s="26">
        <v>-13650</v>
      </c>
      <c r="D11" s="26">
        <f>-C9</f>
        <v>0</v>
      </c>
      <c r="E11" s="26">
        <f>-D9</f>
        <v>0</v>
      </c>
      <c r="F11" s="26">
        <f>-E9</f>
        <v>0</v>
      </c>
      <c r="G11" s="37">
        <f>C11</f>
        <v>-13650</v>
      </c>
      <c r="H11" s="25"/>
    </row>
    <row r="12" spans="2:10" ht="20" customHeight="1">
      <c r="B12" s="11" t="s">
        <v>127</v>
      </c>
      <c r="C12" s="14">
        <v>0</v>
      </c>
      <c r="D12" s="14">
        <f>D10+D11</f>
        <v>0</v>
      </c>
      <c r="E12" s="14">
        <f>E10+E11</f>
        <v>0</v>
      </c>
      <c r="F12" s="14">
        <f>F10+F11</f>
        <v>0</v>
      </c>
      <c r="G12" s="15">
        <v>0</v>
      </c>
    </row>
    <row r="13" spans="2:10" ht="18.75" customHeight="1">
      <c r="B13" s="11" t="s">
        <v>128</v>
      </c>
      <c r="C13" s="38">
        <v>1.4</v>
      </c>
      <c r="D13" s="38">
        <v>1.4</v>
      </c>
      <c r="E13" s="38">
        <v>1.4</v>
      </c>
      <c r="F13" s="38">
        <v>1.4</v>
      </c>
      <c r="G13" s="39" t="s">
        <v>129</v>
      </c>
      <c r="J13" s="40"/>
    </row>
    <row r="14" spans="2:10" ht="18.75" customHeight="1">
      <c r="B14" s="11" t="s">
        <v>138</v>
      </c>
      <c r="C14" s="41">
        <f>C12*C13</f>
        <v>0</v>
      </c>
      <c r="D14" s="41">
        <f>D12*D13</f>
        <v>0</v>
      </c>
      <c r="E14" s="41">
        <f>E12*E13</f>
        <v>0</v>
      </c>
      <c r="F14" s="41">
        <f>F12*F13</f>
        <v>0</v>
      </c>
      <c r="G14" s="19">
        <f>SUM(C14:F14)</f>
        <v>0</v>
      </c>
    </row>
    <row r="15" spans="2:10" ht="6" customHeight="1">
      <c r="B15" s="11"/>
      <c r="C15" s="38"/>
      <c r="D15" s="38"/>
      <c r="E15" s="38"/>
      <c r="F15" s="38"/>
      <c r="G15" s="15" t="s">
        <v>23</v>
      </c>
    </row>
    <row r="16" spans="2:10" ht="12.5" customHeight="1">
      <c r="B16" s="20" t="s">
        <v>130</v>
      </c>
      <c r="C16" s="20"/>
      <c r="D16" s="20"/>
      <c r="E16" s="20"/>
      <c r="F16" s="20"/>
      <c r="G16" s="20"/>
    </row>
    <row r="17" spans="2:9" ht="6" customHeight="1">
      <c r="B17" s="11"/>
      <c r="C17" s="11"/>
      <c r="D17" s="11"/>
      <c r="E17" s="11"/>
      <c r="F17" s="11"/>
      <c r="G17" s="11"/>
    </row>
    <row r="18" spans="2:9" ht="24" customHeight="1">
      <c r="B18" s="11"/>
      <c r="C18" s="12" t="s">
        <v>82</v>
      </c>
      <c r="D18" s="12" t="s">
        <v>81</v>
      </c>
      <c r="E18" s="12" t="s">
        <v>80</v>
      </c>
      <c r="F18" s="12" t="s">
        <v>79</v>
      </c>
      <c r="G18" s="13" t="s">
        <v>78</v>
      </c>
      <c r="H18" s="33"/>
    </row>
    <row r="19" spans="2:9" ht="22.5" customHeight="1">
      <c r="B19" s="11" t="s">
        <v>131</v>
      </c>
      <c r="C19" s="23">
        <v>0</v>
      </c>
      <c r="D19" s="23">
        <f>D14*0.8</f>
        <v>0</v>
      </c>
      <c r="E19" s="23">
        <f>E14*0.8</f>
        <v>0</v>
      </c>
      <c r="F19" s="23">
        <f>F14*0.8</f>
        <v>0</v>
      </c>
      <c r="G19" s="24"/>
      <c r="H19" s="25"/>
      <c r="I19" s="22"/>
    </row>
    <row r="20" spans="2:9" ht="22.5" customHeight="1">
      <c r="B20" s="11" t="s">
        <v>132</v>
      </c>
      <c r="C20" s="26">
        <v>15000</v>
      </c>
      <c r="D20" s="26">
        <v>0</v>
      </c>
      <c r="E20" s="26">
        <f>D14*0.2</f>
        <v>0</v>
      </c>
      <c r="F20" s="26">
        <f>E14*0.2</f>
        <v>0</v>
      </c>
      <c r="G20" s="27"/>
      <c r="H20" s="25"/>
    </row>
    <row r="21" spans="2:9" ht="19.5" customHeight="1">
      <c r="B21" s="11" t="s">
        <v>107</v>
      </c>
      <c r="C21" s="18">
        <f>SUM(C19:C20)</f>
        <v>15000</v>
      </c>
      <c r="D21" s="18">
        <f>SUM(D19:D20)</f>
        <v>0</v>
      </c>
      <c r="E21" s="18">
        <f>SUM(E19:E20)</f>
        <v>0</v>
      </c>
      <c r="F21" s="18">
        <f>SUM(F19:F20)</f>
        <v>0</v>
      </c>
      <c r="G21" s="19">
        <f>SUM(C21:F21)</f>
        <v>15000</v>
      </c>
    </row>
  </sheetData>
  <mergeCells count="4">
    <mergeCell ref="B1:G1"/>
    <mergeCell ref="B2:G2"/>
    <mergeCell ref="B3:G3"/>
    <mergeCell ref="B16:G16"/>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Pro,Bold"&amp;20I-21.03</oddHeader>
  </headerFooter>
  <ignoredErrors>
    <ignoredError sqref="D11:G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sheetPr>
  <dimension ref="B1:G12"/>
  <sheetViews>
    <sheetView showGridLines="0" zoomScaleNormal="100" workbookViewId="0"/>
  </sheetViews>
  <sheetFormatPr baseColWidth="10" defaultColWidth="9.1640625" defaultRowHeight="14"/>
  <cols>
    <col min="1" max="1" width="6.5" style="7" customWidth="1"/>
    <col min="2" max="2" width="23.6640625" style="7" customWidth="1"/>
    <col min="3" max="7" width="9.6640625" style="7" customWidth="1"/>
    <col min="8" max="8" width="14.33203125" style="7" customWidth="1"/>
    <col min="9" max="16384" width="9.1640625" style="7"/>
  </cols>
  <sheetData>
    <row r="1" spans="2:7">
      <c r="B1" s="5"/>
      <c r="C1" s="5"/>
      <c r="D1" s="5"/>
      <c r="E1" s="5"/>
      <c r="F1" s="5"/>
      <c r="G1" s="5"/>
    </row>
    <row r="2" spans="2:7">
      <c r="B2" s="8" t="s">
        <v>84</v>
      </c>
      <c r="C2" s="8"/>
      <c r="D2" s="8"/>
      <c r="E2" s="8"/>
      <c r="F2" s="8"/>
      <c r="G2" s="8"/>
    </row>
    <row r="3" spans="2:7">
      <c r="B3" s="42" t="s">
        <v>49</v>
      </c>
      <c r="C3" s="42"/>
      <c r="D3" s="42"/>
      <c r="E3" s="42"/>
      <c r="F3" s="42"/>
      <c r="G3" s="42"/>
    </row>
    <row r="4" spans="2:7">
      <c r="B4" s="8" t="s">
        <v>83</v>
      </c>
      <c r="C4" s="8"/>
      <c r="D4" s="8"/>
      <c r="E4" s="8"/>
      <c r="F4" s="8"/>
      <c r="G4" s="8"/>
    </row>
    <row r="5" spans="2:7" ht="7.5" customHeight="1"/>
    <row r="6" spans="2:7" ht="24" customHeight="1">
      <c r="B6" s="11"/>
      <c r="C6" s="12" t="s">
        <v>82</v>
      </c>
      <c r="D6" s="12" t="s">
        <v>81</v>
      </c>
      <c r="E6" s="12" t="s">
        <v>80</v>
      </c>
      <c r="F6" s="12" t="s">
        <v>79</v>
      </c>
      <c r="G6" s="13" t="s">
        <v>78</v>
      </c>
    </row>
    <row r="7" spans="2:7" ht="20" customHeight="1">
      <c r="B7" s="11" t="s">
        <v>137</v>
      </c>
      <c r="C7" s="14">
        <v>0</v>
      </c>
      <c r="D7" s="14">
        <v>0</v>
      </c>
      <c r="E7" s="14">
        <v>0</v>
      </c>
      <c r="F7" s="14">
        <v>0</v>
      </c>
      <c r="G7" s="15">
        <f>SUM(C7:F7)</f>
        <v>0</v>
      </c>
    </row>
    <row r="8" spans="2:7" ht="23.25" customHeight="1">
      <c r="B8" s="11" t="s">
        <v>139</v>
      </c>
      <c r="C8" s="26">
        <v>3</v>
      </c>
      <c r="D8" s="26">
        <v>3</v>
      </c>
      <c r="E8" s="26">
        <v>3</v>
      </c>
      <c r="F8" s="30">
        <v>3</v>
      </c>
      <c r="G8" s="32">
        <v>3</v>
      </c>
    </row>
    <row r="9" spans="2:7" ht="23.25" customHeight="1">
      <c r="B9" s="11" t="s">
        <v>140</v>
      </c>
      <c r="C9" s="14">
        <f>C7*C8</f>
        <v>0</v>
      </c>
      <c r="D9" s="14">
        <f>D7*D8</f>
        <v>0</v>
      </c>
      <c r="E9" s="14">
        <f>E7*E8</f>
        <v>0</v>
      </c>
      <c r="F9" s="14">
        <f>F7*F8</f>
        <v>0</v>
      </c>
      <c r="G9" s="15">
        <f>G7*G8</f>
        <v>0</v>
      </c>
    </row>
    <row r="10" spans="2:7" ht="18.75" customHeight="1">
      <c r="B10" s="11" t="s">
        <v>141</v>
      </c>
      <c r="C10" s="38">
        <v>14</v>
      </c>
      <c r="D10" s="38">
        <v>14</v>
      </c>
      <c r="E10" s="38">
        <v>14</v>
      </c>
      <c r="F10" s="38">
        <v>14</v>
      </c>
      <c r="G10" s="43">
        <v>14</v>
      </c>
    </row>
    <row r="11" spans="2:7" ht="18.75" customHeight="1">
      <c r="B11" s="11" t="s">
        <v>142</v>
      </c>
      <c r="C11" s="41">
        <f>C9*C10</f>
        <v>0</v>
      </c>
      <c r="D11" s="41">
        <f>D9*D10</f>
        <v>0</v>
      </c>
      <c r="E11" s="41">
        <f>E9*E10</f>
        <v>0</v>
      </c>
      <c r="F11" s="41">
        <f>F9*F10</f>
        <v>0</v>
      </c>
      <c r="G11" s="19">
        <f>SUM(C11:F11)</f>
        <v>0</v>
      </c>
    </row>
    <row r="12" spans="2:7" ht="20" customHeight="1">
      <c r="C12" s="44"/>
      <c r="D12" s="44"/>
      <c r="E12" s="44"/>
      <c r="F12" s="44"/>
      <c r="G12" s="7" t="s">
        <v>23</v>
      </c>
    </row>
  </sheetData>
  <mergeCells count="4">
    <mergeCell ref="B1:G1"/>
    <mergeCell ref="B2:G2"/>
    <mergeCell ref="B3:G3"/>
    <mergeCell ref="B4:G4"/>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Pro,Bold"&amp;20I-21.03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sheetPr>
  <dimension ref="B1:G15"/>
  <sheetViews>
    <sheetView showGridLines="0" zoomScaleNormal="100" workbookViewId="0"/>
  </sheetViews>
  <sheetFormatPr baseColWidth="10" defaultColWidth="9.1640625" defaultRowHeight="14"/>
  <cols>
    <col min="1" max="1" width="6.5" style="7" customWidth="1"/>
    <col min="2" max="2" width="23.6640625" style="7" customWidth="1"/>
    <col min="3" max="7" width="9.6640625" style="7" customWidth="1"/>
    <col min="8" max="16384" width="9.1640625" style="7"/>
  </cols>
  <sheetData>
    <row r="1" spans="2:7">
      <c r="B1" s="5"/>
      <c r="C1" s="5"/>
      <c r="D1" s="5"/>
      <c r="E1" s="5"/>
      <c r="F1" s="5"/>
      <c r="G1" s="5"/>
    </row>
    <row r="2" spans="2:7">
      <c r="B2" s="8" t="s">
        <v>84</v>
      </c>
      <c r="C2" s="8"/>
      <c r="D2" s="8"/>
      <c r="E2" s="8"/>
      <c r="F2" s="8"/>
      <c r="G2" s="8"/>
    </row>
    <row r="3" spans="2:7">
      <c r="B3" s="45" t="s">
        <v>14</v>
      </c>
      <c r="C3" s="45"/>
      <c r="D3" s="45"/>
      <c r="E3" s="45"/>
      <c r="F3" s="45"/>
      <c r="G3" s="45"/>
    </row>
    <row r="4" spans="2:7">
      <c r="B4" s="8" t="s">
        <v>83</v>
      </c>
      <c r="C4" s="8"/>
      <c r="D4" s="8"/>
      <c r="E4" s="8"/>
      <c r="F4" s="8"/>
      <c r="G4" s="8"/>
    </row>
    <row r="5" spans="2:7" ht="7.5" customHeight="1"/>
    <row r="6" spans="2:7" ht="24" customHeight="1">
      <c r="B6" s="11"/>
      <c r="C6" s="12" t="s">
        <v>82</v>
      </c>
      <c r="D6" s="12" t="s">
        <v>81</v>
      </c>
      <c r="E6" s="12" t="s">
        <v>80</v>
      </c>
      <c r="F6" s="12" t="s">
        <v>79</v>
      </c>
      <c r="G6" s="13" t="s">
        <v>78</v>
      </c>
    </row>
    <row r="7" spans="2:7" ht="20" customHeight="1">
      <c r="B7" s="11" t="s">
        <v>108</v>
      </c>
      <c r="C7" s="14">
        <v>0</v>
      </c>
      <c r="D7" s="14">
        <v>0</v>
      </c>
      <c r="E7" s="14">
        <v>0</v>
      </c>
      <c r="F7" s="14">
        <v>0</v>
      </c>
      <c r="G7" s="15">
        <v>0</v>
      </c>
    </row>
    <row r="8" spans="2:7" ht="23.25" customHeight="1">
      <c r="B8" s="11" t="s">
        <v>143</v>
      </c>
      <c r="C8" s="38">
        <v>5</v>
      </c>
      <c r="D8" s="38">
        <v>5</v>
      </c>
      <c r="E8" s="38">
        <v>5</v>
      </c>
      <c r="F8" s="38">
        <v>5</v>
      </c>
      <c r="G8" s="46">
        <v>5</v>
      </c>
    </row>
    <row r="9" spans="2:7" ht="23.25" customHeight="1">
      <c r="B9" s="11" t="s">
        <v>32</v>
      </c>
      <c r="C9" s="23">
        <f>C7*C8</f>
        <v>0</v>
      </c>
      <c r="D9" s="23">
        <f>D7*D8</f>
        <v>0</v>
      </c>
      <c r="E9" s="23">
        <f>E7*E8</f>
        <v>0</v>
      </c>
      <c r="F9" s="23">
        <f>F7*F8</f>
        <v>0</v>
      </c>
      <c r="G9" s="24">
        <f>G7*G8</f>
        <v>0</v>
      </c>
    </row>
    <row r="10" spans="2:7" ht="23.25" customHeight="1">
      <c r="B10" s="11" t="s">
        <v>33</v>
      </c>
      <c r="C10" s="26">
        <v>53050</v>
      </c>
      <c r="D10" s="26">
        <v>53050</v>
      </c>
      <c r="E10" s="26">
        <v>57050</v>
      </c>
      <c r="F10" s="26">
        <v>57050</v>
      </c>
      <c r="G10" s="32">
        <f>SUM(C10:F10)</f>
        <v>220200</v>
      </c>
    </row>
    <row r="11" spans="2:7" ht="23.25" customHeight="1">
      <c r="B11" s="11" t="s">
        <v>34</v>
      </c>
      <c r="C11" s="23">
        <v>0</v>
      </c>
      <c r="D11" s="23">
        <v>0</v>
      </c>
      <c r="E11" s="23">
        <v>0</v>
      </c>
      <c r="F11" s="23">
        <v>0</v>
      </c>
      <c r="G11" s="24">
        <v>0</v>
      </c>
    </row>
    <row r="12" spans="2:7" ht="23.25" customHeight="1">
      <c r="B12" s="11" t="s">
        <v>109</v>
      </c>
      <c r="C12" s="26">
        <v>-3000</v>
      </c>
      <c r="D12" s="26">
        <v>-3000</v>
      </c>
      <c r="E12" s="26">
        <v>-7000</v>
      </c>
      <c r="F12" s="26">
        <v>-7000</v>
      </c>
      <c r="G12" s="37">
        <v>-20000</v>
      </c>
    </row>
    <row r="13" spans="2:7" ht="18.75" customHeight="1">
      <c r="B13" s="11" t="s">
        <v>35</v>
      </c>
      <c r="C13" s="41">
        <f>C11+C12</f>
        <v>-3000</v>
      </c>
      <c r="D13" s="41">
        <f>D11+D12</f>
        <v>-3000</v>
      </c>
      <c r="E13" s="41">
        <f>E11+E12</f>
        <v>-7000</v>
      </c>
      <c r="F13" s="41">
        <f>F11+F12</f>
        <v>-7000</v>
      </c>
      <c r="G13" s="19">
        <f>G11+G12</f>
        <v>-20000</v>
      </c>
    </row>
    <row r="14" spans="2:7" ht="20" customHeight="1">
      <c r="B14" s="11"/>
      <c r="C14" s="38"/>
      <c r="D14" s="38"/>
      <c r="E14" s="38"/>
      <c r="F14" s="38"/>
      <c r="G14" s="11" t="s">
        <v>23</v>
      </c>
    </row>
    <row r="15" spans="2:7">
      <c r="B15" s="11" t="s">
        <v>113</v>
      </c>
      <c r="C15" s="11"/>
      <c r="D15" s="11"/>
      <c r="E15" s="11"/>
      <c r="F15" s="11"/>
      <c r="G15" s="11"/>
    </row>
  </sheetData>
  <mergeCells count="4">
    <mergeCell ref="B1:G1"/>
    <mergeCell ref="B2:G2"/>
    <mergeCell ref="B3:G3"/>
    <mergeCell ref="B4:G4"/>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Pro,Bold"&amp;20I-21.03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7"/>
  </sheetPr>
  <dimension ref="A1:G13"/>
  <sheetViews>
    <sheetView showGridLines="0" zoomScaleNormal="100" workbookViewId="0"/>
  </sheetViews>
  <sheetFormatPr baseColWidth="10" defaultColWidth="9.1640625" defaultRowHeight="14"/>
  <cols>
    <col min="1" max="1" width="6.5" style="7" customWidth="1"/>
    <col min="2" max="2" width="23.6640625" style="7" customWidth="1"/>
    <col min="3" max="3" width="9.6640625" style="7" customWidth="1"/>
    <col min="4" max="4" width="3.5" style="7" customWidth="1"/>
    <col min="5" max="5" width="9.6640625" style="7" customWidth="1"/>
    <col min="6" max="6" width="2.6640625" style="7" customWidth="1"/>
    <col min="7" max="7" width="9.6640625" style="7" customWidth="1"/>
    <col min="8" max="16384" width="9.1640625" style="7"/>
  </cols>
  <sheetData>
    <row r="1" spans="1:7">
      <c r="B1" s="5"/>
      <c r="C1" s="5"/>
      <c r="D1" s="5"/>
      <c r="E1" s="5"/>
      <c r="F1" s="5"/>
      <c r="G1" s="5"/>
    </row>
    <row r="2" spans="1:7">
      <c r="B2" s="8" t="s">
        <v>84</v>
      </c>
      <c r="C2" s="8"/>
      <c r="D2" s="8"/>
      <c r="E2" s="8"/>
      <c r="F2" s="8"/>
      <c r="G2" s="8"/>
    </row>
    <row r="3" spans="1:7">
      <c r="B3" s="47" t="s">
        <v>71</v>
      </c>
      <c r="C3" s="47"/>
      <c r="D3" s="47"/>
      <c r="E3" s="47"/>
      <c r="F3" s="47"/>
      <c r="G3" s="47"/>
    </row>
    <row r="4" spans="1:7">
      <c r="A4" s="11"/>
      <c r="B4" s="20" t="s">
        <v>83</v>
      </c>
      <c r="C4" s="20"/>
      <c r="D4" s="20"/>
      <c r="E4" s="20"/>
      <c r="F4" s="20"/>
      <c r="G4" s="20"/>
    </row>
    <row r="5" spans="1:7" ht="7.5" customHeight="1">
      <c r="A5" s="11"/>
      <c r="B5" s="11"/>
      <c r="C5" s="11"/>
      <c r="D5" s="11"/>
      <c r="E5" s="11"/>
      <c r="F5" s="11"/>
      <c r="G5" s="11"/>
    </row>
    <row r="6" spans="1:7" ht="24" customHeight="1">
      <c r="A6" s="11"/>
      <c r="B6" s="12" t="s">
        <v>110</v>
      </c>
      <c r="C6" s="12" t="s">
        <v>39</v>
      </c>
      <c r="D6" s="11"/>
      <c r="E6" s="13" t="s">
        <v>40</v>
      </c>
      <c r="F6" s="12"/>
      <c r="G6" s="13" t="s">
        <v>41</v>
      </c>
    </row>
    <row r="7" spans="1:7" ht="18" customHeight="1">
      <c r="A7" s="11"/>
      <c r="B7" s="11" t="s">
        <v>36</v>
      </c>
      <c r="C7" s="48" t="s">
        <v>111</v>
      </c>
      <c r="D7" s="38"/>
      <c r="E7" s="49">
        <v>1.4</v>
      </c>
      <c r="F7" s="38"/>
      <c r="G7" s="50">
        <f>35*1.4</f>
        <v>49</v>
      </c>
    </row>
    <row r="8" spans="1:7" ht="18" customHeight="1">
      <c r="A8" s="11"/>
      <c r="B8" s="11" t="s">
        <v>37</v>
      </c>
      <c r="C8" s="51" t="s">
        <v>112</v>
      </c>
      <c r="D8" s="23"/>
      <c r="E8" s="49">
        <v>14</v>
      </c>
      <c r="F8" s="23"/>
      <c r="G8" s="52">
        <f>3 * 14</f>
        <v>42</v>
      </c>
    </row>
    <row r="9" spans="1:7" ht="18" customHeight="1">
      <c r="A9" s="11"/>
      <c r="B9" s="11" t="s">
        <v>38</v>
      </c>
      <c r="C9" s="51" t="s">
        <v>112</v>
      </c>
      <c r="D9" s="26"/>
      <c r="E9" s="49" t="s">
        <v>114</v>
      </c>
      <c r="F9" s="26"/>
      <c r="G9" s="53">
        <v>0</v>
      </c>
    </row>
    <row r="10" spans="1:7" ht="18" customHeight="1">
      <c r="A10" s="11"/>
      <c r="B10" s="11"/>
      <c r="C10" s="23"/>
      <c r="D10" s="23"/>
      <c r="E10" s="23"/>
      <c r="F10" s="23"/>
      <c r="G10" s="50">
        <v>0</v>
      </c>
    </row>
    <row r="11" spans="1:7" ht="23.25" customHeight="1">
      <c r="A11" s="11"/>
      <c r="B11" s="11" t="s">
        <v>1</v>
      </c>
      <c r="C11" s="26"/>
      <c r="D11" s="26"/>
      <c r="E11" s="26"/>
      <c r="F11" s="26"/>
      <c r="G11" s="26">
        <v>650</v>
      </c>
    </row>
    <row r="12" spans="1:7" ht="18.75" customHeight="1">
      <c r="A12" s="11"/>
      <c r="B12" s="11" t="s">
        <v>136</v>
      </c>
      <c r="C12" s="41"/>
      <c r="D12" s="41"/>
      <c r="E12" s="41"/>
      <c r="F12" s="41"/>
      <c r="G12" s="41">
        <f>G10*G11</f>
        <v>0</v>
      </c>
    </row>
    <row r="13" spans="1:7" ht="20" customHeight="1">
      <c r="C13" s="44"/>
      <c r="D13" s="44"/>
      <c r="E13" s="44"/>
      <c r="F13" s="44"/>
      <c r="G13" s="44"/>
    </row>
  </sheetData>
  <mergeCells count="4">
    <mergeCell ref="B1:G1"/>
    <mergeCell ref="B2:G2"/>
    <mergeCell ref="B3:G3"/>
    <mergeCell ref="B4:G4"/>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Pro,Bold"&amp;20I-21.03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sheetPr>
  <dimension ref="A1:H17"/>
  <sheetViews>
    <sheetView showGridLines="0" zoomScaleNormal="100" workbookViewId="0"/>
  </sheetViews>
  <sheetFormatPr baseColWidth="10" defaultColWidth="9.1640625" defaultRowHeight="14"/>
  <cols>
    <col min="1" max="1" width="6.5" style="7" customWidth="1"/>
    <col min="2" max="2" width="23.6640625" style="7" customWidth="1"/>
    <col min="3" max="7" width="9.6640625" style="7" customWidth="1"/>
    <col min="8" max="8" width="6.1640625" style="7" customWidth="1"/>
    <col min="9" max="16384" width="9.1640625" style="7"/>
  </cols>
  <sheetData>
    <row r="1" spans="1:8">
      <c r="B1" s="5"/>
      <c r="C1" s="5"/>
      <c r="D1" s="5"/>
      <c r="E1" s="5"/>
      <c r="F1" s="5"/>
      <c r="G1" s="5"/>
      <c r="H1" s="6"/>
    </row>
    <row r="2" spans="1:8">
      <c r="B2" s="8" t="s">
        <v>84</v>
      </c>
      <c r="C2" s="8"/>
      <c r="D2" s="8"/>
      <c r="E2" s="8"/>
      <c r="F2" s="8"/>
      <c r="G2" s="8"/>
    </row>
    <row r="3" spans="1:8">
      <c r="B3" s="54" t="s">
        <v>72</v>
      </c>
      <c r="C3" s="54"/>
      <c r="D3" s="54"/>
      <c r="E3" s="54"/>
      <c r="F3" s="54"/>
      <c r="G3" s="54"/>
    </row>
    <row r="4" spans="1:8">
      <c r="B4" s="8" t="s">
        <v>83</v>
      </c>
      <c r="C4" s="8"/>
      <c r="D4" s="8"/>
      <c r="E4" s="8"/>
      <c r="F4" s="8"/>
      <c r="G4" s="8"/>
      <c r="H4" s="10"/>
    </row>
    <row r="5" spans="1:8" ht="7.5" customHeight="1"/>
    <row r="6" spans="1:8" ht="24" customHeight="1">
      <c r="A6" s="11"/>
      <c r="B6" s="11"/>
      <c r="C6" s="12" t="s">
        <v>82</v>
      </c>
      <c r="D6" s="12" t="s">
        <v>81</v>
      </c>
      <c r="E6" s="12" t="s">
        <v>80</v>
      </c>
      <c r="F6" s="12" t="s">
        <v>79</v>
      </c>
      <c r="G6" s="13" t="s">
        <v>78</v>
      </c>
    </row>
    <row r="7" spans="1:8" ht="20" customHeight="1">
      <c r="A7" s="11"/>
      <c r="B7" s="11" t="s">
        <v>135</v>
      </c>
      <c r="C7" s="14">
        <v>0</v>
      </c>
      <c r="D7" s="14">
        <v>0</v>
      </c>
      <c r="E7" s="14">
        <v>0</v>
      </c>
      <c r="F7" s="14">
        <v>0</v>
      </c>
      <c r="G7" s="15">
        <v>0</v>
      </c>
      <c r="H7" s="25"/>
    </row>
    <row r="8" spans="1:8" ht="23.25" customHeight="1">
      <c r="A8" s="11"/>
      <c r="B8" s="11" t="s">
        <v>2</v>
      </c>
      <c r="C8" s="16">
        <v>10</v>
      </c>
      <c r="D8" s="16">
        <v>10</v>
      </c>
      <c r="E8" s="16">
        <v>10</v>
      </c>
      <c r="F8" s="16">
        <v>10</v>
      </c>
      <c r="G8" s="27">
        <v>10</v>
      </c>
      <c r="H8" s="25"/>
    </row>
    <row r="9" spans="1:8" ht="20" customHeight="1">
      <c r="A9" s="11"/>
      <c r="B9" s="11" t="s">
        <v>42</v>
      </c>
      <c r="C9" s="16">
        <f>C7*C8</f>
        <v>0</v>
      </c>
      <c r="D9" s="16">
        <f>D7*D8</f>
        <v>0</v>
      </c>
      <c r="E9" s="16">
        <f>E7*E8</f>
        <v>0</v>
      </c>
      <c r="F9" s="16">
        <f>F7*F8</f>
        <v>0</v>
      </c>
      <c r="G9" s="27">
        <f>G7*G8</f>
        <v>0</v>
      </c>
    </row>
    <row r="10" spans="1:8" ht="20" customHeight="1">
      <c r="A10" s="11"/>
      <c r="B10" s="11" t="s">
        <v>43</v>
      </c>
      <c r="C10" s="30"/>
      <c r="D10" s="26"/>
      <c r="E10" s="26"/>
      <c r="F10" s="26"/>
      <c r="G10" s="32"/>
      <c r="H10" s="33"/>
    </row>
    <row r="11" spans="1:8" ht="20" customHeight="1">
      <c r="A11" s="11"/>
      <c r="B11" s="11" t="s">
        <v>3</v>
      </c>
      <c r="C11" s="55">
        <v>12000</v>
      </c>
      <c r="D11" s="55">
        <v>12000</v>
      </c>
      <c r="E11" s="55">
        <v>12000</v>
      </c>
      <c r="F11" s="55">
        <v>12000</v>
      </c>
      <c r="G11" s="56">
        <f>SUM(C11:F11)</f>
        <v>48000</v>
      </c>
      <c r="H11" s="33"/>
    </row>
    <row r="12" spans="1:8" ht="20" customHeight="1">
      <c r="A12" s="11"/>
      <c r="B12" s="11" t="s">
        <v>4</v>
      </c>
      <c r="C12" s="57">
        <v>4000</v>
      </c>
      <c r="D12" s="57">
        <v>4000</v>
      </c>
      <c r="E12" s="57">
        <v>4000</v>
      </c>
      <c r="F12" s="57">
        <v>4000</v>
      </c>
      <c r="G12" s="31">
        <f>SUM(C12:F12)</f>
        <v>16000</v>
      </c>
      <c r="H12" s="33"/>
    </row>
    <row r="13" spans="1:8" ht="20" customHeight="1">
      <c r="A13" s="11"/>
      <c r="B13" s="11" t="s">
        <v>5</v>
      </c>
      <c r="C13" s="57">
        <v>5000</v>
      </c>
      <c r="D13" s="57">
        <v>15000</v>
      </c>
      <c r="E13" s="57">
        <v>10000</v>
      </c>
      <c r="F13" s="57">
        <v>10000</v>
      </c>
      <c r="G13" s="31">
        <f>SUM(C13:F13)</f>
        <v>40000</v>
      </c>
      <c r="H13" s="33"/>
    </row>
    <row r="14" spans="1:8" ht="20" customHeight="1">
      <c r="A14" s="11"/>
      <c r="B14" s="11" t="s">
        <v>6</v>
      </c>
      <c r="C14" s="30">
        <v>3000</v>
      </c>
      <c r="D14" s="26">
        <v>3000</v>
      </c>
      <c r="E14" s="26">
        <v>3000</v>
      </c>
      <c r="F14" s="26">
        <v>3000</v>
      </c>
      <c r="G14" s="32">
        <f>SUM(C14:F14)</f>
        <v>12000</v>
      </c>
      <c r="H14" s="33"/>
    </row>
    <row r="15" spans="1:8" ht="20" customHeight="1">
      <c r="A15" s="11"/>
      <c r="B15" s="11" t="s">
        <v>44</v>
      </c>
      <c r="C15" s="58">
        <f>SUM(C11:C14)</f>
        <v>24000</v>
      </c>
      <c r="D15" s="58">
        <f>SUM(D11:D14)</f>
        <v>34000</v>
      </c>
      <c r="E15" s="58">
        <f>SUM(E11:E14)</f>
        <v>29000</v>
      </c>
      <c r="F15" s="58">
        <f>SUM(F11:F14)</f>
        <v>29000</v>
      </c>
      <c r="G15" s="59">
        <f>SUM(G11:G14)</f>
        <v>116000</v>
      </c>
      <c r="H15" s="33"/>
    </row>
    <row r="16" spans="1:8" ht="20" customHeight="1">
      <c r="A16" s="11"/>
      <c r="B16" s="11" t="s">
        <v>45</v>
      </c>
      <c r="C16" s="41">
        <v>0</v>
      </c>
      <c r="D16" s="41">
        <v>0</v>
      </c>
      <c r="E16" s="41">
        <v>0</v>
      </c>
      <c r="F16" s="41">
        <v>0</v>
      </c>
      <c r="G16" s="19">
        <v>0</v>
      </c>
      <c r="H16" s="33"/>
    </row>
    <row r="17" ht="20" customHeight="1"/>
  </sheetData>
  <mergeCells count="4">
    <mergeCell ref="B1:G1"/>
    <mergeCell ref="B2:G2"/>
    <mergeCell ref="B3:G3"/>
    <mergeCell ref="B4:G4"/>
  </mergeCells>
  <phoneticPr fontId="3" type="noConversion"/>
  <pageMargins left="0.75" right="0.75" top="1" bottom="1" header="0.5" footer="0.5"/>
  <pageSetup orientation="landscape" horizontalDpi="1200" verticalDpi="1200"/>
  <headerFooter alignWithMargins="0">
    <oddHeader>&amp;L&amp;"Myriad Web Pro,Bold"&amp;12Name:
Date:                            Section: &amp;R&amp;"Myriad Web Pro,Bold"&amp;20I-21.03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Problem</vt:lpstr>
      <vt:lpstr>Worksheet</vt:lpstr>
      <vt:lpstr>Sales</vt:lpstr>
      <vt:lpstr>Production</vt:lpstr>
      <vt:lpstr>Materials</vt:lpstr>
      <vt:lpstr>Labor</vt:lpstr>
      <vt:lpstr>Factory Overhead</vt:lpstr>
      <vt:lpstr>Finished Goods</vt:lpstr>
      <vt:lpstr>SG&amp;A</vt:lpstr>
      <vt:lpstr>Cash</vt:lpstr>
      <vt:lpstr>Income Stmt</vt:lpstr>
      <vt:lpstr>Balance 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2013-08-12T16:06:19Z</cp:lastPrinted>
  <dcterms:created xsi:type="dcterms:W3CDTF">2007-01-29T16:43:50Z</dcterms:created>
  <dcterms:modified xsi:type="dcterms:W3CDTF">2020-05-20T18:18:29Z</dcterms:modified>
</cp:coreProperties>
</file>